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Oprava severozáp..." sheetId="2" r:id="rId2"/>
    <sheet name="Pokyny pro vyplnění" sheetId="3" r:id="rId3"/>
  </sheets>
  <definedNames>
    <definedName name="_xlnm._FilterDatabase" localSheetId="1" hidden="1">'Oprava severozáp...'!$C$81:$K$81</definedName>
    <definedName name="_xlnm.Print_Titles" localSheetId="1">'Oprava severozáp...'!$81:$81</definedName>
    <definedName name="_xlnm.Print_Titles" localSheetId="0">'Rekapitulace stavby'!$49:$49</definedName>
    <definedName name="_xlnm.Print_Area" localSheetId="1">'Oprava severozáp...'!$C$4:$J$34,'Oprava severozáp...'!$C$40:$J$65,'Oprava severozáp...'!$C$71:$K$142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<sst xmlns="http://schemas.openxmlformats.org/spreadsheetml/2006/main" count="1173" uniqueCount="421">
  <si>
    <t>Export VZ</t>
  </si>
  <si>
    <t>List obsahuje:</t>
  </si>
  <si>
    <t>3.0</t>
  </si>
  <si>
    <t>False</t>
  </si>
  <si>
    <t>{4385D652-AAF4-45EF-929D-664BCED2D0CD}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</si>
  <si>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</si>
  <si>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</si>
  <si>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</si>
  <si>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</si>
  <si>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</si>
  <si>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</si>
  <si>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</si>
  <si>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</si>
  <si>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140211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</si>
  <si>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</si>
  <si>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</si>
  <si>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severozápadní stěny budovy obecního úřadu Svor 195</t>
  </si>
  <si>
    <t>0,1</t>
  </si>
  <si>
    <t>KSO:</t>
  </si>
  <si>
    <t>CC-CZ:</t>
  </si>
  <si>
    <t>1</t>
  </si>
  <si>
    <t>Místo:</t>
  </si>
  <si>
    <t>Svor</t>
  </si>
  <si>
    <t>Datum:</t>
  </si>
  <si>
    <t>11.02.2014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</si>
  <si>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</si>
  <si>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</si>
  <si>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</si>
  <si>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</si>
  <si>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</si>
  <si>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</si>
  <si>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</si>
  <si>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</si>
  <si>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</si>
  <si>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</si>
  <si>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</si>
  <si>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při využití cenové soustavy ÚRS. Cenové a technické podmínky položek, které nejsou uvedeny v soupisu prací (tzv. úvodní části katalogů), jsou neomezeně dálkově k dispozici na www.cs-urs.cz.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</si>
  <si>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</si>
  <si>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</si>
  <si>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</si>
  <si>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</si>
  <si>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</si>
  <si>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</si>
  <si>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</si>
  <si>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</si>
  <si>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</si>
  <si>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</si>
  <si>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</si>
  <si>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</si>
  <si>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</si>
  <si>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</si>
  <si>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</si>
  <si>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</si>
  <si>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</si>
  <si>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</si>
  <si>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</si>
  <si>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</si>
  <si>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</si>
  <si>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</si>
  <si>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</si>
  <si>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</si>
  <si>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</si>
  <si>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</si>
  <si>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</si>
  <si>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</si>
  <si>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</si>
  <si>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</si>
  <si>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</si>
  <si>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</si>
  <si>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</si>
  <si>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</si>
  <si>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</si>
  <si>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</si>
  <si>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</si>
  <si>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</si>
  <si>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</si>
  <si>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</si>
  <si>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</si>
  <si>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</si>
  <si>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</si>
  <si>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</si>
  <si>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</si>
  <si>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</si>
  <si>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</si>
  <si>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</si>
  <si>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</si>
  <si>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</si>
  <si>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</si>
  <si>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</si>
  <si>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</si>
  <si>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</si>
  <si>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</si>
  <si>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</si>
  <si>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</si>
  <si>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</si>
  <si>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</si>
  <si>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</si>
  <si>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</si>
  <si>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</si>
  <si>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</si>
  <si>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</si>
  <si>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</si>
  <si>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</si>
  <si>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</si>
  <si>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</si>
  <si>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</si>
  <si>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</si>
  <si>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</si>
  <si>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</si>
  <si>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</si>
  <si>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</si>
  <si>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</si>
  <si>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</si>
  <si>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</si>
  <si>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</si>
  <si>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</si>
  <si>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</si>
  <si>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31723500.1</t>
  </si>
  <si>
    <t>Oprava podokapní římsy - kompletní oprava vč. doplnění chybějících částí</t>
  </si>
  <si>
    <t>m</t>
  </si>
  <si>
    <t>4</t>
  </si>
  <si>
    <t>-738708765</t>
  </si>
  <si>
    <t>31723500.2</t>
  </si>
  <si>
    <t>Oprava hlavní římsy - kompletní oprava vč. doplnění chybějících částí</t>
  </si>
  <si>
    <t>882991554</t>
  </si>
  <si>
    <t>6</t>
  </si>
  <si>
    <t>Úpravy povrchů, podlahy a osazování výplní</t>
  </si>
  <si>
    <t>622131101</t>
  </si>
  <si>
    <t>Cementový postřik vnějších stěn nanášený celoplošně ručně</t>
  </si>
  <si>
    <t>m2</t>
  </si>
  <si>
    <t>CS ÚRS 2014 01</t>
  </si>
  <si>
    <t>-458359453</t>
  </si>
  <si>
    <t>PP</t>
  </si>
  <si>
    <t>Podkladní a spojovací vrstva vnějších omítaných ploch cementový postřik nanášený ručně celoplošně stěn</t>
  </si>
  <si>
    <t>622321141</t>
  </si>
  <si>
    <t>Vápenocementová omítka štuková dvouvrstvá vnějších stěn nanášená ručně</t>
  </si>
  <si>
    <t>2065149578</t>
  </si>
  <si>
    <t>Omítka vápenocementová vnějších ploch nanášená ručně dvouvrstvá, tloušťky jádrové omítky do 15 mm štuková stěn</t>
  </si>
  <si>
    <t>5</t>
  </si>
  <si>
    <t>622321191</t>
  </si>
  <si>
    <t>Příplatek k vápenocementové omítce vnějších stěn za každých dalších 5 mm tloušťky ručně</t>
  </si>
  <si>
    <t>1842065349</t>
  </si>
  <si>
    <t>Omítka vápenocementová vnějších ploch nanášená ručně Příplatek k cenám za každých dalších 5 mm tloušťky omítky přes 15 mm stěn</t>
  </si>
  <si>
    <t>VV</t>
  </si>
  <si>
    <t>159*3 'Přepočtené koeficientem množství</t>
  </si>
  <si>
    <t>622611133</t>
  </si>
  <si>
    <t>Nátěr silikonový dvojnásobný vnějších omítaných stěn včetně penetrace provedený ručně</t>
  </si>
  <si>
    <t>1330735839</t>
  </si>
  <si>
    <t>Ochranný nátěr vnějších omítaných ploch nanášený ručně dvojnásobný, včetně penetrace odolný vůči povětrnostním vlivům a UV záření, jakéhokoliv odstínu silikonový stěn</t>
  </si>
  <si>
    <t>9</t>
  </si>
  <si>
    <t>Ostatní konstrukce a práce-bourání</t>
  </si>
  <si>
    <t>7</t>
  </si>
  <si>
    <t>941311111</t>
  </si>
  <si>
    <t>Montáž lešení řadového modulového lehkého zatížení do 200 kg/m2 š do 0,9 m v do 10 m</t>
  </si>
  <si>
    <t>628618685</t>
  </si>
  <si>
    <t>8</t>
  </si>
  <si>
    <t>941311211</t>
  </si>
  <si>
    <t>Příplatek k lešení řadovému modulovému lehkému š 0,9 m v do 25 m za první a ZKD den použití</t>
  </si>
  <si>
    <t>-943240401</t>
  </si>
  <si>
    <t>200*45</t>
  </si>
  <si>
    <t>941311811</t>
  </si>
  <si>
    <t>Demontáž lešení řadového modulového lehkého zatížení do 200 kg/m2 š do 0,9 m v do 10 m</t>
  </si>
  <si>
    <t>1319879489</t>
  </si>
  <si>
    <t>944511111</t>
  </si>
  <si>
    <t>Montáž ochranné sítě z textilie z umělých vláken</t>
  </si>
  <si>
    <t>-1718039954</t>
  </si>
  <si>
    <t>Montáž ochranné sítě zavěšené na konstrukci lešení z textilie z umělých vláken</t>
  </si>
  <si>
    <t>11</t>
  </si>
  <si>
    <t>944511211</t>
  </si>
  <si>
    <t>Příplatek k ochranné síti za první a ZKD den použití</t>
  </si>
  <si>
    <t>-749271212</t>
  </si>
  <si>
    <t>Montáž ochranné sítě Příplatek za první a každý další den použití sítě k ceně -1111</t>
  </si>
  <si>
    <t>12</t>
  </si>
  <si>
    <t>944511811</t>
  </si>
  <si>
    <t>Demontáž ochranné sítě z textilie z umělých vláken</t>
  </si>
  <si>
    <t>1023445834</t>
  </si>
  <si>
    <t>Demontáž ochranné sítě zavěšené na konstrukci lešení z textilie z umělých vláken</t>
  </si>
  <si>
    <t>13</t>
  </si>
  <si>
    <t>978015391</t>
  </si>
  <si>
    <t>Otlučení vnějších omítek MV nebo MVC  průčelí v rozsahu do 100 %</t>
  </si>
  <si>
    <t>2037213194</t>
  </si>
  <si>
    <t>Otlučení omítek vápenných nebo vápenocementových stěn, stropů vnějších, s vyškrabáním spár, s očištěním zdiva, v rozsahu do 100 %</t>
  </si>
  <si>
    <t>997</t>
  </si>
  <si>
    <t>Přesun sutě</t>
  </si>
  <si>
    <t>14</t>
  </si>
  <si>
    <t>997013113</t>
  </si>
  <si>
    <t>Vnitrostaveništní doprava suti a vybouraných hmot pro budovy v do 12 m s použitím mechanizace</t>
  </si>
  <si>
    <t>t</t>
  </si>
  <si>
    <t>-1006319428</t>
  </si>
  <si>
    <t>Vnitrostaveništní doprava suti a vybouraných hmot vodorovně do 50 m svisle s použitím mechanizace pro budovy a haly výšky přes 9 do 12 m</t>
  </si>
  <si>
    <t>997013501</t>
  </si>
  <si>
    <t>Odvoz suti na skládku a vybouraných hmot nebo meziskládku do 1 km se složením</t>
  </si>
  <si>
    <t>-1834989277</t>
  </si>
  <si>
    <t>Odvoz suti a vybouraných hmot na skládku nebo meziskládku se složením, na vzdálenost do 1 km</t>
  </si>
  <si>
    <t>16</t>
  </si>
  <si>
    <t>997013509</t>
  </si>
  <si>
    <t>Příplatek k odvozu suti a vybouraných hmot na skládku ZKD 1 km přes 1 km</t>
  </si>
  <si>
    <t>-1252445256</t>
  </si>
  <si>
    <t>Odvoz suti a vybouraných hmot na skládku nebo meziskládku se složením, na vzdálenost Příplatek k ceně za každý další i započatý 1 km přes 1 km</t>
  </si>
  <si>
    <t>9,381*19 'Přepočtené koeficientem množství</t>
  </si>
  <si>
    <t>17</t>
  </si>
  <si>
    <t>997013831</t>
  </si>
  <si>
    <t>Poplatek za uložení stavebního směsného odpadu na skládce (skládkovné)</t>
  </si>
  <si>
    <t>-1985139194</t>
  </si>
  <si>
    <t>Poplatek za uložení stavebního odpadu na skládce (skládkovné) směsného</t>
  </si>
  <si>
    <t>998</t>
  </si>
  <si>
    <t>Přesun hmot</t>
  </si>
  <si>
    <t>18</t>
  </si>
  <si>
    <t>998011002</t>
  </si>
  <si>
    <t>Přesun hmot pro budovy zděné v do 12 m</t>
  </si>
  <si>
    <t>-130740906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</si>
  <si>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</si>
  <si>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</si>
  <si>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</si>
  <si>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</si>
  <si>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</si>
  <si>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19</t>
  </si>
  <si>
    <t>764248325</t>
  </si>
  <si>
    <t>Oplechování rovné římsy celoplošně lepené z TiZn lesklého plechu rš 400 mm</t>
  </si>
  <si>
    <t>862410619</t>
  </si>
  <si>
    <t>Oplechování říms a ozdobných prvků z titanzinkového lesklého válcovaného plechu rovných, bez rohů celoplošně lepené rš 400 mm</t>
  </si>
  <si>
    <t>20</t>
  </si>
  <si>
    <t>998764202</t>
  </si>
  <si>
    <t>Přesun hmot procentní pro konstrukce klempířské v objektech v do 12 m</t>
  </si>
  <si>
    <t>%</t>
  </si>
  <si>
    <t>2086737590</t>
  </si>
  <si>
    <t>Přesun hmot pro konstrukce klempířské stanovený procentní sazbou z ceny vodorovná dopravní vzdálenost do 50 m v objektech výšky přes 6 do 12 m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</si>
  <si>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</si>
  <si>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</si>
  <si>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</si>
  <si>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</si>
  <si>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</si>
  <si>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</si>
  <si>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</si>
  <si>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-1826101950</t>
  </si>
  <si>
    <t>Základní rozdělení průvodních činností a nákladů zařízení staveniště</t>
  </si>
  <si>
    <t>VRN4</t>
  </si>
  <si>
    <t>Inženýrská činnost</t>
  </si>
  <si>
    <t>22</t>
  </si>
  <si>
    <t>045002000</t>
  </si>
  <si>
    <t>Kompletační a koordinační činnost</t>
  </si>
  <si>
    <t>384542621</t>
  </si>
  <si>
    <t>Hlavní tituly průvodních činností a nákladů inženýrská činnost kompletační a koordinační činnost</t>
  </si>
  <si>
    <t>VRN7</t>
  </si>
  <si>
    <t>Provozní vlivy</t>
  </si>
  <si>
    <t>23</t>
  </si>
  <si>
    <t>070001000</t>
  </si>
  <si>
    <t>1131736215</t>
  </si>
  <si>
    <t>Základní rozdělení průvodních činností a nákladů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</si>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</sst>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29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168" fontId="0" fillId="18" borderId="36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48" fillId="17" borderId="0" xfId="36" applyFill="1" applyAlignment="1">
      <alignment horizontal="left" vertical="top"/>
    </xf>
    <xf numFmtId="0" fontId="49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0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0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0" fillId="17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2C3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CE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2C3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5CE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BM14" activePane="bottomLeft" state="frozen"/>
      <selection pane="topLeft" activeCell="A1" sqref="A1"/>
      <selection pane="bottomLeft" activeCell="D52" sqref="D52:H5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3" t="s">
        <v>0</v>
      </c>
      <c r="B1" s="174"/>
      <c r="C1" s="174"/>
      <c r="D1" s="175" t="s">
        <v>1</v>
      </c>
      <c r="E1" s="174"/>
      <c r="F1" s="174"/>
      <c r="G1" s="174"/>
      <c r="H1" s="174"/>
      <c r="I1" s="174"/>
      <c r="J1" s="174"/>
      <c r="K1" s="176" t="s">
        <v>249</v>
      </c>
      <c r="L1" s="176"/>
      <c r="M1" s="176"/>
      <c r="N1" s="176"/>
      <c r="O1" s="176"/>
      <c r="P1" s="176"/>
      <c r="Q1" s="176"/>
      <c r="R1" s="176"/>
      <c r="S1" s="176"/>
      <c r="T1" s="174"/>
      <c r="U1" s="174"/>
      <c r="V1" s="174"/>
      <c r="W1" s="176" t="s">
        <v>250</v>
      </c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6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5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98" t="s">
        <v>13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11"/>
      <c r="AQ5" s="13"/>
      <c r="BE5" s="252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55" t="s">
        <v>16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11"/>
      <c r="AQ6" s="13"/>
      <c r="BE6" s="276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76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76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6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76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76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6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76"/>
      <c r="BS13" s="6" t="s">
        <v>17</v>
      </c>
    </row>
    <row r="14" spans="2:71" s="2" customFormat="1" ht="15.75" customHeight="1">
      <c r="B14" s="10"/>
      <c r="C14" s="11"/>
      <c r="D14" s="11"/>
      <c r="E14" s="256" t="s">
        <v>32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76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6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76"/>
      <c r="BS16" s="6" t="s">
        <v>3</v>
      </c>
    </row>
    <row r="17" spans="2:7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76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5</v>
      </c>
    </row>
    <row r="19" spans="2:7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6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5</v>
      </c>
    </row>
    <row r="20" spans="2:71" ht="43.5" customHeight="1">
      <c r="B20" s="10"/>
      <c r="C20" s="11"/>
      <c r="D20" s="11"/>
      <c r="E20" s="257" t="s">
        <v>36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11"/>
      <c r="AP20" s="11"/>
      <c r="AQ20" s="13"/>
      <c r="BE20" s="276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6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76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58">
        <f>ROUND($AG$51,2)</f>
        <v>0</v>
      </c>
      <c r="AL23" s="259"/>
      <c r="AM23" s="259"/>
      <c r="AN23" s="259"/>
      <c r="AO23" s="259"/>
      <c r="AP23" s="24"/>
      <c r="AQ23" s="27"/>
      <c r="BE23" s="28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60" t="s">
        <v>38</v>
      </c>
      <c r="M25" s="289"/>
      <c r="N25" s="289"/>
      <c r="O25" s="289"/>
      <c r="P25" s="24"/>
      <c r="Q25" s="24"/>
      <c r="R25" s="24"/>
      <c r="S25" s="24"/>
      <c r="T25" s="24"/>
      <c r="U25" s="24"/>
      <c r="V25" s="24"/>
      <c r="W25" s="260" t="s">
        <v>39</v>
      </c>
      <c r="X25" s="289"/>
      <c r="Y25" s="289"/>
      <c r="Z25" s="289"/>
      <c r="AA25" s="289"/>
      <c r="AB25" s="289"/>
      <c r="AC25" s="289"/>
      <c r="AD25" s="289"/>
      <c r="AE25" s="289"/>
      <c r="AF25" s="24"/>
      <c r="AG25" s="24"/>
      <c r="AH25" s="24"/>
      <c r="AI25" s="24"/>
      <c r="AJ25" s="24"/>
      <c r="AK25" s="260" t="s">
        <v>40</v>
      </c>
      <c r="AL25" s="289"/>
      <c r="AM25" s="289"/>
      <c r="AN25" s="289"/>
      <c r="AO25" s="289"/>
      <c r="AP25" s="24"/>
      <c r="AQ25" s="27"/>
      <c r="BE25" s="287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81">
        <v>0.21</v>
      </c>
      <c r="M26" s="282"/>
      <c r="N26" s="282"/>
      <c r="O26" s="282"/>
      <c r="P26" s="30"/>
      <c r="Q26" s="30"/>
      <c r="R26" s="30"/>
      <c r="S26" s="30"/>
      <c r="T26" s="30"/>
      <c r="U26" s="30"/>
      <c r="V26" s="30"/>
      <c r="W26" s="283">
        <f>ROUND($AZ$51,2)</f>
        <v>0</v>
      </c>
      <c r="X26" s="282"/>
      <c r="Y26" s="282"/>
      <c r="Z26" s="282"/>
      <c r="AA26" s="282"/>
      <c r="AB26" s="282"/>
      <c r="AC26" s="282"/>
      <c r="AD26" s="282"/>
      <c r="AE26" s="282"/>
      <c r="AF26" s="30"/>
      <c r="AG26" s="30"/>
      <c r="AH26" s="30"/>
      <c r="AI26" s="30"/>
      <c r="AJ26" s="30"/>
      <c r="AK26" s="283">
        <f>ROUND($AV$51,2)</f>
        <v>0</v>
      </c>
      <c r="AL26" s="282"/>
      <c r="AM26" s="282"/>
      <c r="AN26" s="282"/>
      <c r="AO26" s="282"/>
      <c r="AP26" s="30"/>
      <c r="AQ26" s="31"/>
      <c r="BE26" s="253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81">
        <v>0.15</v>
      </c>
      <c r="M27" s="282"/>
      <c r="N27" s="282"/>
      <c r="O27" s="282"/>
      <c r="P27" s="30"/>
      <c r="Q27" s="30"/>
      <c r="R27" s="30"/>
      <c r="S27" s="30"/>
      <c r="T27" s="30"/>
      <c r="U27" s="30"/>
      <c r="V27" s="30"/>
      <c r="W27" s="283">
        <f>ROUND($BA$51,2)</f>
        <v>0</v>
      </c>
      <c r="X27" s="282"/>
      <c r="Y27" s="282"/>
      <c r="Z27" s="282"/>
      <c r="AA27" s="282"/>
      <c r="AB27" s="282"/>
      <c r="AC27" s="282"/>
      <c r="AD27" s="282"/>
      <c r="AE27" s="282"/>
      <c r="AF27" s="30"/>
      <c r="AG27" s="30"/>
      <c r="AH27" s="30"/>
      <c r="AI27" s="30"/>
      <c r="AJ27" s="30"/>
      <c r="AK27" s="283">
        <f>ROUND($AW$51,2)</f>
        <v>0</v>
      </c>
      <c r="AL27" s="282"/>
      <c r="AM27" s="282"/>
      <c r="AN27" s="282"/>
      <c r="AO27" s="282"/>
      <c r="AP27" s="30"/>
      <c r="AQ27" s="31"/>
      <c r="BE27" s="253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81">
        <v>0.21</v>
      </c>
      <c r="M28" s="282"/>
      <c r="N28" s="282"/>
      <c r="O28" s="282"/>
      <c r="P28" s="30"/>
      <c r="Q28" s="30"/>
      <c r="R28" s="30"/>
      <c r="S28" s="30"/>
      <c r="T28" s="30"/>
      <c r="U28" s="30"/>
      <c r="V28" s="30"/>
      <c r="W28" s="283">
        <f>ROUND($BB$51,2)</f>
        <v>0</v>
      </c>
      <c r="X28" s="282"/>
      <c r="Y28" s="282"/>
      <c r="Z28" s="282"/>
      <c r="AA28" s="282"/>
      <c r="AB28" s="282"/>
      <c r="AC28" s="282"/>
      <c r="AD28" s="282"/>
      <c r="AE28" s="282"/>
      <c r="AF28" s="30"/>
      <c r="AG28" s="30"/>
      <c r="AH28" s="30"/>
      <c r="AI28" s="30"/>
      <c r="AJ28" s="30"/>
      <c r="AK28" s="283">
        <v>0</v>
      </c>
      <c r="AL28" s="282"/>
      <c r="AM28" s="282"/>
      <c r="AN28" s="282"/>
      <c r="AO28" s="282"/>
      <c r="AP28" s="30"/>
      <c r="AQ28" s="31"/>
      <c r="BE28" s="253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81">
        <v>0.15</v>
      </c>
      <c r="M29" s="282"/>
      <c r="N29" s="282"/>
      <c r="O29" s="282"/>
      <c r="P29" s="30"/>
      <c r="Q29" s="30"/>
      <c r="R29" s="30"/>
      <c r="S29" s="30"/>
      <c r="T29" s="30"/>
      <c r="U29" s="30"/>
      <c r="V29" s="30"/>
      <c r="W29" s="283">
        <f>ROUND($BC$51,2)</f>
        <v>0</v>
      </c>
      <c r="X29" s="282"/>
      <c r="Y29" s="282"/>
      <c r="Z29" s="282"/>
      <c r="AA29" s="282"/>
      <c r="AB29" s="282"/>
      <c r="AC29" s="282"/>
      <c r="AD29" s="282"/>
      <c r="AE29" s="282"/>
      <c r="AF29" s="30"/>
      <c r="AG29" s="30"/>
      <c r="AH29" s="30"/>
      <c r="AI29" s="30"/>
      <c r="AJ29" s="30"/>
      <c r="AK29" s="283">
        <v>0</v>
      </c>
      <c r="AL29" s="282"/>
      <c r="AM29" s="282"/>
      <c r="AN29" s="282"/>
      <c r="AO29" s="282"/>
      <c r="AP29" s="30"/>
      <c r="AQ29" s="31"/>
      <c r="BE29" s="253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81">
        <v>0</v>
      </c>
      <c r="M30" s="282"/>
      <c r="N30" s="282"/>
      <c r="O30" s="282"/>
      <c r="P30" s="30"/>
      <c r="Q30" s="30"/>
      <c r="R30" s="30"/>
      <c r="S30" s="30"/>
      <c r="T30" s="30"/>
      <c r="U30" s="30"/>
      <c r="V30" s="30"/>
      <c r="W30" s="283">
        <f>ROUND($BD$51,2)</f>
        <v>0</v>
      </c>
      <c r="X30" s="282"/>
      <c r="Y30" s="282"/>
      <c r="Z30" s="282"/>
      <c r="AA30" s="282"/>
      <c r="AB30" s="282"/>
      <c r="AC30" s="282"/>
      <c r="AD30" s="282"/>
      <c r="AE30" s="282"/>
      <c r="AF30" s="30"/>
      <c r="AG30" s="30"/>
      <c r="AH30" s="30"/>
      <c r="AI30" s="30"/>
      <c r="AJ30" s="30"/>
      <c r="AK30" s="283">
        <v>0</v>
      </c>
      <c r="AL30" s="282"/>
      <c r="AM30" s="282"/>
      <c r="AN30" s="282"/>
      <c r="AO30" s="282"/>
      <c r="AP30" s="30"/>
      <c r="AQ30" s="31"/>
      <c r="BE30" s="25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7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92" t="s">
        <v>49</v>
      </c>
      <c r="Y32" s="278"/>
      <c r="Z32" s="278"/>
      <c r="AA32" s="278"/>
      <c r="AB32" s="278"/>
      <c r="AC32" s="34"/>
      <c r="AD32" s="34"/>
      <c r="AE32" s="34"/>
      <c r="AF32" s="34"/>
      <c r="AG32" s="34"/>
      <c r="AH32" s="34"/>
      <c r="AI32" s="34"/>
      <c r="AJ32" s="34"/>
      <c r="AK32" s="293">
        <f>ROUND(SUM($AK$23:$AK$30),2)</f>
        <v>0</v>
      </c>
      <c r="AL32" s="278"/>
      <c r="AM32" s="278"/>
      <c r="AN32" s="278"/>
      <c r="AO32" s="294"/>
      <c r="AP32" s="32"/>
      <c r="AQ32" s="37"/>
      <c r="BE32" s="28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140211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95" t="str">
        <f>$K$6</f>
        <v>Oprava severozápadní stěny budovy obecního úřadu Svor 195</v>
      </c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Svor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97" t="str">
        <f>IF($AN$8="","",$AN$8)</f>
        <v>11.02.2014</v>
      </c>
      <c r="AN44" s="28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98" t="str">
        <f>IF($E$17="","",$E$17)</f>
        <v> </v>
      </c>
      <c r="AN46" s="289"/>
      <c r="AO46" s="289"/>
      <c r="AP46" s="289"/>
      <c r="AQ46" s="24"/>
      <c r="AR46" s="43"/>
      <c r="AS46" s="284" t="s">
        <v>51</v>
      </c>
      <c r="AT46" s="28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86"/>
      <c r="AT47" s="28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88"/>
      <c r="AT48" s="28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77" t="s">
        <v>52</v>
      </c>
      <c r="D49" s="278"/>
      <c r="E49" s="278"/>
      <c r="F49" s="278"/>
      <c r="G49" s="278"/>
      <c r="H49" s="34"/>
      <c r="I49" s="279" t="s">
        <v>53</v>
      </c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80" t="s">
        <v>54</v>
      </c>
      <c r="AH49" s="278"/>
      <c r="AI49" s="278"/>
      <c r="AJ49" s="278"/>
      <c r="AK49" s="278"/>
      <c r="AL49" s="278"/>
      <c r="AM49" s="278"/>
      <c r="AN49" s="279" t="s">
        <v>55</v>
      </c>
      <c r="AO49" s="278"/>
      <c r="AP49" s="278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0">
        <f>ROUND($AG$52,2)</f>
        <v>0</v>
      </c>
      <c r="AH51" s="291"/>
      <c r="AI51" s="291"/>
      <c r="AJ51" s="291"/>
      <c r="AK51" s="291"/>
      <c r="AL51" s="291"/>
      <c r="AM51" s="291"/>
      <c r="AN51" s="290">
        <f>ROUND(SUM($AG$51,$AT$51),2)</f>
        <v>0</v>
      </c>
      <c r="AO51" s="291"/>
      <c r="AP51" s="291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70</v>
      </c>
      <c r="BT51" s="47" t="s">
        <v>71</v>
      </c>
      <c r="BV51" s="47" t="s">
        <v>72</v>
      </c>
      <c r="BW51" s="47" t="s">
        <v>4</v>
      </c>
      <c r="BX51" s="47" t="s">
        <v>73</v>
      </c>
    </row>
    <row r="52" spans="1:76" s="73" customFormat="1" ht="28.5" customHeight="1">
      <c r="A52" s="169" t="s">
        <v>251</v>
      </c>
      <c r="B52" s="74"/>
      <c r="C52" s="75"/>
      <c r="D52" s="273" t="s">
        <v>13</v>
      </c>
      <c r="E52" s="274"/>
      <c r="F52" s="274"/>
      <c r="G52" s="274"/>
      <c r="H52" s="274"/>
      <c r="I52" s="75"/>
      <c r="J52" s="273" t="s">
        <v>16</v>
      </c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1">
        <f>'Oprava severozáp...'!$J$25</f>
        <v>0</v>
      </c>
      <c r="AH52" s="272"/>
      <c r="AI52" s="272"/>
      <c r="AJ52" s="272"/>
      <c r="AK52" s="272"/>
      <c r="AL52" s="272"/>
      <c r="AM52" s="272"/>
      <c r="AN52" s="271">
        <f>ROUND(SUM($AG$52,$AT$52),2)</f>
        <v>0</v>
      </c>
      <c r="AO52" s="272"/>
      <c r="AP52" s="272"/>
      <c r="AQ52" s="76" t="s">
        <v>74</v>
      </c>
      <c r="AR52" s="77"/>
      <c r="AS52" s="78">
        <v>0</v>
      </c>
      <c r="AT52" s="79">
        <f>ROUND(SUM($AV$52:$AW$52),2)</f>
        <v>0</v>
      </c>
      <c r="AU52" s="80">
        <f>'Oprava severozáp...'!$P$82</f>
        <v>0</v>
      </c>
      <c r="AV52" s="79">
        <f>'Oprava severozáp...'!$J$28</f>
        <v>0</v>
      </c>
      <c r="AW52" s="79">
        <f>'Oprava severozáp...'!$J$29</f>
        <v>0</v>
      </c>
      <c r="AX52" s="79">
        <f>'Oprava severozáp...'!$J$30</f>
        <v>0</v>
      </c>
      <c r="AY52" s="79">
        <f>'Oprava severozáp...'!$J$31</f>
        <v>0</v>
      </c>
      <c r="AZ52" s="79">
        <f>'Oprava severozáp...'!$F$28</f>
        <v>0</v>
      </c>
      <c r="BA52" s="79">
        <f>'Oprava severozáp...'!$F$29</f>
        <v>0</v>
      </c>
      <c r="BB52" s="79">
        <f>'Oprava severozáp...'!$F$30</f>
        <v>0</v>
      </c>
      <c r="BC52" s="79">
        <f>'Oprava severozáp...'!$F$31</f>
        <v>0</v>
      </c>
      <c r="BD52" s="81">
        <f>'Oprava severozáp...'!$F$32</f>
        <v>0</v>
      </c>
      <c r="BT52" s="73" t="s">
        <v>20</v>
      </c>
      <c r="BU52" s="73" t="s">
        <v>75</v>
      </c>
      <c r="BV52" s="73" t="s">
        <v>72</v>
      </c>
      <c r="BW52" s="73" t="s">
        <v>4</v>
      </c>
      <c r="BX52" s="73" t="s">
        <v>73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G51:AM51"/>
    <mergeCell ref="AR2:BE2"/>
    <mergeCell ref="C49:G49"/>
    <mergeCell ref="I49:AF49"/>
    <mergeCell ref="AG49:AM49"/>
    <mergeCell ref="AN49:AP49"/>
    <mergeCell ref="L28:O28"/>
    <mergeCell ref="W28:AE28"/>
    <mergeCell ref="AK28:AO28"/>
    <mergeCell ref="AS46:AT48"/>
    <mergeCell ref="L29:O29"/>
    <mergeCell ref="AN52:AP52"/>
    <mergeCell ref="AG52:AM52"/>
    <mergeCell ref="D52:H52"/>
    <mergeCell ref="J52:AF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0211 - Oprava severozáp...'!C2" tooltip="140211 - Oprava severozáp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BM4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1"/>
      <c r="C1" s="171"/>
      <c r="D1" s="170" t="s">
        <v>1</v>
      </c>
      <c r="E1" s="171"/>
      <c r="F1" s="172" t="s">
        <v>252</v>
      </c>
      <c r="G1" s="261" t="s">
        <v>253</v>
      </c>
      <c r="H1" s="261"/>
      <c r="I1" s="171"/>
      <c r="J1" s="172" t="s">
        <v>254</v>
      </c>
      <c r="K1" s="170" t="s">
        <v>76</v>
      </c>
      <c r="L1" s="172" t="s">
        <v>255</v>
      </c>
      <c r="M1" s="172"/>
      <c r="N1" s="172"/>
      <c r="O1" s="172"/>
      <c r="P1" s="172"/>
      <c r="Q1" s="172"/>
      <c r="R1" s="172"/>
      <c r="S1" s="172"/>
      <c r="T1" s="172"/>
      <c r="U1" s="168"/>
      <c r="V1" s="1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5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78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95" t="s">
        <v>16</v>
      </c>
      <c r="F7" s="289"/>
      <c r="G7" s="289"/>
      <c r="H7" s="289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11.02.2014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35</v>
      </c>
      <c r="E21" s="24"/>
      <c r="F21" s="24"/>
      <c r="G21" s="24"/>
      <c r="H21" s="24"/>
      <c r="J21" s="24"/>
      <c r="K21" s="27"/>
    </row>
    <row r="22" spans="2:11" s="84" customFormat="1" ht="327" customHeight="1">
      <c r="B22" s="85"/>
      <c r="C22" s="86"/>
      <c r="D22" s="86"/>
      <c r="E22" s="257" t="s">
        <v>36</v>
      </c>
      <c r="F22" s="262"/>
      <c r="G22" s="262"/>
      <c r="H22" s="262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37</v>
      </c>
      <c r="E25" s="24"/>
      <c r="F25" s="24"/>
      <c r="G25" s="24"/>
      <c r="H25" s="24"/>
      <c r="J25" s="67">
        <f>ROUND($J$82,2)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39</v>
      </c>
      <c r="G27" s="24"/>
      <c r="H27" s="24"/>
      <c r="I27" s="90" t="s">
        <v>38</v>
      </c>
      <c r="J27" s="28" t="s">
        <v>40</v>
      </c>
      <c r="K27" s="27"/>
    </row>
    <row r="28" spans="2:11" s="6" customFormat="1" ht="15" customHeight="1">
      <c r="B28" s="23"/>
      <c r="C28" s="24"/>
      <c r="D28" s="30" t="s">
        <v>41</v>
      </c>
      <c r="E28" s="30" t="s">
        <v>42</v>
      </c>
      <c r="F28" s="91">
        <f>ROUND(SUM($BE$82:$BE$142),2)</f>
        <v>0</v>
      </c>
      <c r="G28" s="24"/>
      <c r="H28" s="24"/>
      <c r="I28" s="92">
        <v>0.21</v>
      </c>
      <c r="J28" s="91">
        <f>ROUND(SUM($BE$82:$BE$142)*$I$28,2)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43</v>
      </c>
      <c r="F29" s="91">
        <f>ROUND(SUM($BF$82:$BF$142),2)</f>
        <v>0</v>
      </c>
      <c r="G29" s="24"/>
      <c r="H29" s="24"/>
      <c r="I29" s="92">
        <v>0.15</v>
      </c>
      <c r="J29" s="91">
        <f>ROUND(SUM($BF$82:$BF$142)*$I$29,2)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44</v>
      </c>
      <c r="F30" s="91">
        <f>ROUND(SUM($BG$82:$BG$142),2)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45</v>
      </c>
      <c r="F31" s="91">
        <f>ROUND(SUM($BH$82:$BH$142),2)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1">
        <f>ROUND(SUM($BI$82:$BI$142),2)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47</v>
      </c>
      <c r="E34" s="34"/>
      <c r="F34" s="34"/>
      <c r="G34" s="93" t="s">
        <v>48</v>
      </c>
      <c r="H34" s="35" t="s">
        <v>49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79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95" t="str">
        <f>$E$7</f>
        <v>Oprava severozápadní stěny budovy obecního úřadu Svor 195</v>
      </c>
      <c r="F43" s="289"/>
      <c r="G43" s="289"/>
      <c r="H43" s="289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Svor</v>
      </c>
      <c r="G45" s="24"/>
      <c r="H45" s="24"/>
      <c r="I45" s="83" t="s">
        <v>23</v>
      </c>
      <c r="J45" s="52" t="str">
        <f>IF($J$10="","",$J$10)</f>
        <v>11.02.2014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80</v>
      </c>
      <c r="D50" s="32"/>
      <c r="E50" s="32"/>
      <c r="F50" s="32"/>
      <c r="G50" s="32"/>
      <c r="H50" s="32"/>
      <c r="I50" s="101"/>
      <c r="J50" s="102" t="s">
        <v>81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82</v>
      </c>
      <c r="D52" s="24"/>
      <c r="E52" s="24"/>
      <c r="F52" s="24"/>
      <c r="G52" s="24"/>
      <c r="H52" s="24"/>
      <c r="J52" s="67">
        <f>ROUND($J$82,2)</f>
        <v>0</v>
      </c>
      <c r="K52" s="27"/>
      <c r="AU52" s="6" t="s">
        <v>83</v>
      </c>
    </row>
    <row r="53" spans="2:11" s="103" customFormat="1" ht="25.5" customHeight="1">
      <c r="B53" s="104"/>
      <c r="C53" s="105"/>
      <c r="D53" s="106" t="s">
        <v>84</v>
      </c>
      <c r="E53" s="106"/>
      <c r="F53" s="106"/>
      <c r="G53" s="106"/>
      <c r="H53" s="106"/>
      <c r="I53" s="107"/>
      <c r="J53" s="108">
        <f>ROUND($J$83,2)</f>
        <v>0</v>
      </c>
      <c r="K53" s="109"/>
    </row>
    <row r="54" spans="2:11" s="110" customFormat="1" ht="21" customHeight="1">
      <c r="B54" s="111"/>
      <c r="C54" s="112"/>
      <c r="D54" s="113" t="s">
        <v>85</v>
      </c>
      <c r="E54" s="113"/>
      <c r="F54" s="113"/>
      <c r="G54" s="113"/>
      <c r="H54" s="113"/>
      <c r="I54" s="114"/>
      <c r="J54" s="115">
        <f>ROUND($J$84,2)</f>
        <v>0</v>
      </c>
      <c r="K54" s="116"/>
    </row>
    <row r="55" spans="2:11" s="110" customFormat="1" ht="21" customHeight="1">
      <c r="B55" s="111"/>
      <c r="C55" s="112"/>
      <c r="D55" s="113" t="s">
        <v>86</v>
      </c>
      <c r="E55" s="113"/>
      <c r="F55" s="113"/>
      <c r="G55" s="113"/>
      <c r="H55" s="113"/>
      <c r="I55" s="114"/>
      <c r="J55" s="115">
        <f>ROUND($J$87,2)</f>
        <v>0</v>
      </c>
      <c r="K55" s="116"/>
    </row>
    <row r="56" spans="2:11" s="110" customFormat="1" ht="21" customHeight="1">
      <c r="B56" s="111"/>
      <c r="C56" s="112"/>
      <c r="D56" s="113" t="s">
        <v>87</v>
      </c>
      <c r="E56" s="113"/>
      <c r="F56" s="113"/>
      <c r="G56" s="113"/>
      <c r="H56" s="113"/>
      <c r="I56" s="114"/>
      <c r="J56" s="115">
        <f>ROUND($J$97,2)</f>
        <v>0</v>
      </c>
      <c r="K56" s="116"/>
    </row>
    <row r="57" spans="2:11" s="110" customFormat="1" ht="21" customHeight="1">
      <c r="B57" s="111"/>
      <c r="C57" s="112"/>
      <c r="D57" s="113" t="s">
        <v>88</v>
      </c>
      <c r="E57" s="113"/>
      <c r="F57" s="113"/>
      <c r="G57" s="113"/>
      <c r="H57" s="113"/>
      <c r="I57" s="114"/>
      <c r="J57" s="115">
        <f>ROUND($J$114,2)</f>
        <v>0</v>
      </c>
      <c r="K57" s="116"/>
    </row>
    <row r="58" spans="2:11" s="110" customFormat="1" ht="21" customHeight="1">
      <c r="B58" s="111"/>
      <c r="C58" s="112"/>
      <c r="D58" s="113" t="s">
        <v>89</v>
      </c>
      <c r="E58" s="113"/>
      <c r="F58" s="113"/>
      <c r="G58" s="113"/>
      <c r="H58" s="113"/>
      <c r="I58" s="114"/>
      <c r="J58" s="115">
        <f>ROUND($J$124,2)</f>
        <v>0</v>
      </c>
      <c r="K58" s="116"/>
    </row>
    <row r="59" spans="2:11" s="103" customFormat="1" ht="25.5" customHeight="1">
      <c r="B59" s="104"/>
      <c r="C59" s="105"/>
      <c r="D59" s="106" t="s">
        <v>90</v>
      </c>
      <c r="E59" s="106"/>
      <c r="F59" s="106"/>
      <c r="G59" s="106"/>
      <c r="H59" s="106"/>
      <c r="I59" s="107"/>
      <c r="J59" s="108">
        <f>ROUND($J$127,2)</f>
        <v>0</v>
      </c>
      <c r="K59" s="109"/>
    </row>
    <row r="60" spans="2:11" s="110" customFormat="1" ht="21" customHeight="1">
      <c r="B60" s="111"/>
      <c r="C60" s="112"/>
      <c r="D60" s="113" t="s">
        <v>91</v>
      </c>
      <c r="E60" s="113"/>
      <c r="F60" s="113"/>
      <c r="G60" s="113"/>
      <c r="H60" s="113"/>
      <c r="I60" s="114"/>
      <c r="J60" s="115">
        <f>ROUND($J$128,2)</f>
        <v>0</v>
      </c>
      <c r="K60" s="116"/>
    </row>
    <row r="61" spans="2:11" s="103" customFormat="1" ht="25.5" customHeight="1">
      <c r="B61" s="104"/>
      <c r="C61" s="105"/>
      <c r="D61" s="106" t="s">
        <v>92</v>
      </c>
      <c r="E61" s="106"/>
      <c r="F61" s="106"/>
      <c r="G61" s="106"/>
      <c r="H61" s="106"/>
      <c r="I61" s="107"/>
      <c r="J61" s="108">
        <f>ROUND($J$133,2)</f>
        <v>0</v>
      </c>
      <c r="K61" s="109"/>
    </row>
    <row r="62" spans="2:11" s="110" customFormat="1" ht="21" customHeight="1">
      <c r="B62" s="111"/>
      <c r="C62" s="112"/>
      <c r="D62" s="113" t="s">
        <v>93</v>
      </c>
      <c r="E62" s="113"/>
      <c r="F62" s="113"/>
      <c r="G62" s="113"/>
      <c r="H62" s="113"/>
      <c r="I62" s="114"/>
      <c r="J62" s="115">
        <f>ROUND($J$134,2)</f>
        <v>0</v>
      </c>
      <c r="K62" s="116"/>
    </row>
    <row r="63" spans="2:11" s="110" customFormat="1" ht="21" customHeight="1">
      <c r="B63" s="111"/>
      <c r="C63" s="112"/>
      <c r="D63" s="113" t="s">
        <v>94</v>
      </c>
      <c r="E63" s="113"/>
      <c r="F63" s="113"/>
      <c r="G63" s="113"/>
      <c r="H63" s="113"/>
      <c r="I63" s="114"/>
      <c r="J63" s="115">
        <f>ROUND($J$137,2)</f>
        <v>0</v>
      </c>
      <c r="K63" s="116"/>
    </row>
    <row r="64" spans="2:11" s="110" customFormat="1" ht="21" customHeight="1">
      <c r="B64" s="111"/>
      <c r="C64" s="112"/>
      <c r="D64" s="113" t="s">
        <v>95</v>
      </c>
      <c r="E64" s="113"/>
      <c r="F64" s="113"/>
      <c r="G64" s="113"/>
      <c r="H64" s="113"/>
      <c r="I64" s="114"/>
      <c r="J64" s="115">
        <f>ROUND($J$140,2)</f>
        <v>0</v>
      </c>
      <c r="K64" s="116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96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98"/>
      <c r="J70" s="42"/>
      <c r="K70" s="42"/>
      <c r="L70" s="43"/>
    </row>
    <row r="71" spans="2:12" s="6" customFormat="1" ht="37.5" customHeight="1">
      <c r="B71" s="23"/>
      <c r="C71" s="12" t="s">
        <v>96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95" t="str">
        <f>$E$7</f>
        <v>Oprava severozápadní stěny budovy obecního úřadu Svor 195</v>
      </c>
      <c r="F74" s="289"/>
      <c r="G74" s="289"/>
      <c r="H74" s="289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$F$10</f>
        <v>Svor</v>
      </c>
      <c r="G76" s="24"/>
      <c r="H76" s="24"/>
      <c r="I76" s="83" t="s">
        <v>23</v>
      </c>
      <c r="J76" s="52" t="str">
        <f>IF($J$10="","",$J$10)</f>
        <v>11.02.2014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$E$13</f>
        <v> </v>
      </c>
      <c r="G78" s="24"/>
      <c r="H78" s="24"/>
      <c r="I78" s="83" t="s">
        <v>33</v>
      </c>
      <c r="J78" s="17" t="str">
        <f>$E$19</f>
        <v> </v>
      </c>
      <c r="K78" s="24"/>
      <c r="L78" s="43"/>
    </row>
    <row r="79" spans="2:12" s="6" customFormat="1" ht="15" customHeight="1">
      <c r="B79" s="23"/>
      <c r="C79" s="19" t="s">
        <v>31</v>
      </c>
      <c r="D79" s="24"/>
      <c r="E79" s="24"/>
      <c r="F79" s="17">
        <f>IF($E$16="","",$E$16)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17" customFormat="1" ht="30" customHeight="1">
      <c r="B81" s="118"/>
      <c r="C81" s="119" t="s">
        <v>97</v>
      </c>
      <c r="D81" s="120" t="s">
        <v>56</v>
      </c>
      <c r="E81" s="120" t="s">
        <v>52</v>
      </c>
      <c r="F81" s="120" t="s">
        <v>98</v>
      </c>
      <c r="G81" s="120" t="s">
        <v>99</v>
      </c>
      <c r="H81" s="120" t="s">
        <v>100</v>
      </c>
      <c r="I81" s="121" t="s">
        <v>101</v>
      </c>
      <c r="J81" s="120" t="s">
        <v>102</v>
      </c>
      <c r="K81" s="122" t="s">
        <v>103</v>
      </c>
      <c r="L81" s="123"/>
      <c r="M81" s="59" t="s">
        <v>104</v>
      </c>
      <c r="N81" s="60" t="s">
        <v>41</v>
      </c>
      <c r="O81" s="60" t="s">
        <v>105</v>
      </c>
      <c r="P81" s="60" t="s">
        <v>106</v>
      </c>
      <c r="Q81" s="60" t="s">
        <v>107</v>
      </c>
      <c r="R81" s="60" t="s">
        <v>108</v>
      </c>
      <c r="S81" s="60" t="s">
        <v>109</v>
      </c>
      <c r="T81" s="61" t="s">
        <v>110</v>
      </c>
    </row>
    <row r="82" spans="2:63" s="6" customFormat="1" ht="30" customHeight="1">
      <c r="B82" s="23"/>
      <c r="C82" s="66" t="s">
        <v>82</v>
      </c>
      <c r="D82" s="24"/>
      <c r="E82" s="24"/>
      <c r="F82" s="24"/>
      <c r="G82" s="24"/>
      <c r="H82" s="24"/>
      <c r="J82" s="124">
        <f>$BK$82</f>
        <v>0</v>
      </c>
      <c r="K82" s="24"/>
      <c r="L82" s="43"/>
      <c r="M82" s="63"/>
      <c r="N82" s="64"/>
      <c r="O82" s="64"/>
      <c r="P82" s="125">
        <f>$P$83+$P$127+$P$133</f>
        <v>0</v>
      </c>
      <c r="Q82" s="64"/>
      <c r="R82" s="125">
        <f>$R$83+$R$127+$R$133</f>
        <v>11.428551200000001</v>
      </c>
      <c r="S82" s="64"/>
      <c r="T82" s="126">
        <f>$T$83+$T$127+$T$133</f>
        <v>9.381</v>
      </c>
      <c r="AT82" s="6" t="s">
        <v>70</v>
      </c>
      <c r="AU82" s="6" t="s">
        <v>83</v>
      </c>
      <c r="BK82" s="127">
        <f>$BK$83+$BK$127+$BK$133</f>
        <v>0</v>
      </c>
    </row>
    <row r="83" spans="2:63" s="128" customFormat="1" ht="37.5" customHeight="1">
      <c r="B83" s="129"/>
      <c r="C83" s="130"/>
      <c r="D83" s="130" t="s">
        <v>70</v>
      </c>
      <c r="E83" s="131" t="s">
        <v>111</v>
      </c>
      <c r="F83" s="131" t="s">
        <v>112</v>
      </c>
      <c r="G83" s="130"/>
      <c r="H83" s="130"/>
      <c r="J83" s="132">
        <f>$BK$83</f>
        <v>0</v>
      </c>
      <c r="K83" s="130"/>
      <c r="L83" s="133"/>
      <c r="M83" s="134"/>
      <c r="N83" s="130"/>
      <c r="O83" s="130"/>
      <c r="P83" s="135">
        <f>$P$84+$P$87+$P$97+$P$114+$P$124</f>
        <v>0</v>
      </c>
      <c r="Q83" s="130"/>
      <c r="R83" s="135">
        <f>$R$84+$R$87+$R$97+$R$114+$R$124</f>
        <v>11.37443</v>
      </c>
      <c r="S83" s="130"/>
      <c r="T83" s="136">
        <f>$T$84+$T$87+$T$97+$T$114+$T$124</f>
        <v>9.381</v>
      </c>
      <c r="AR83" s="137" t="s">
        <v>20</v>
      </c>
      <c r="AT83" s="137" t="s">
        <v>70</v>
      </c>
      <c r="AU83" s="137" t="s">
        <v>71</v>
      </c>
      <c r="AY83" s="137" t="s">
        <v>113</v>
      </c>
      <c r="BK83" s="138">
        <f>$BK$84+$BK$87+$BK$97+$BK$114+$BK$124</f>
        <v>0</v>
      </c>
    </row>
    <row r="84" spans="2:63" s="128" customFormat="1" ht="21" customHeight="1">
      <c r="B84" s="129"/>
      <c r="C84" s="130"/>
      <c r="D84" s="130" t="s">
        <v>70</v>
      </c>
      <c r="E84" s="139" t="s">
        <v>114</v>
      </c>
      <c r="F84" s="139" t="s">
        <v>115</v>
      </c>
      <c r="G84" s="130"/>
      <c r="H84" s="130"/>
      <c r="J84" s="140">
        <f>$BK$84</f>
        <v>0</v>
      </c>
      <c r="K84" s="130"/>
      <c r="L84" s="133"/>
      <c r="M84" s="134"/>
      <c r="N84" s="130"/>
      <c r="O84" s="130"/>
      <c r="P84" s="135">
        <f>SUM($P$85:$P$86)</f>
        <v>0</v>
      </c>
      <c r="Q84" s="130"/>
      <c r="R84" s="135">
        <f>SUM($R$85:$R$86)</f>
        <v>2.15084</v>
      </c>
      <c r="S84" s="130"/>
      <c r="T84" s="136">
        <f>SUM($T$85:$T$86)</f>
        <v>0</v>
      </c>
      <c r="AR84" s="137" t="s">
        <v>20</v>
      </c>
      <c r="AT84" s="137" t="s">
        <v>70</v>
      </c>
      <c r="AU84" s="137" t="s">
        <v>20</v>
      </c>
      <c r="AY84" s="137" t="s">
        <v>113</v>
      </c>
      <c r="BK84" s="138">
        <f>SUM($BK$85:$BK$86)</f>
        <v>0</v>
      </c>
    </row>
    <row r="85" spans="2:65" s="6" customFormat="1" ht="15.75" customHeight="1">
      <c r="B85" s="23"/>
      <c r="C85" s="141" t="s">
        <v>20</v>
      </c>
      <c r="D85" s="141" t="s">
        <v>116</v>
      </c>
      <c r="E85" s="142" t="s">
        <v>117</v>
      </c>
      <c r="F85" s="143" t="s">
        <v>118</v>
      </c>
      <c r="G85" s="144" t="s">
        <v>119</v>
      </c>
      <c r="H85" s="145">
        <v>17</v>
      </c>
      <c r="I85" s="146"/>
      <c r="J85" s="147">
        <f>ROUND($I$85*$H$85,2)</f>
        <v>0</v>
      </c>
      <c r="K85" s="143"/>
      <c r="L85" s="43"/>
      <c r="M85" s="148"/>
      <c r="N85" s="149" t="s">
        <v>42</v>
      </c>
      <c r="O85" s="24"/>
      <c r="P85" s="24"/>
      <c r="Q85" s="150">
        <v>0.06326</v>
      </c>
      <c r="R85" s="150">
        <f>$Q$85*$H$85</f>
        <v>1.07542</v>
      </c>
      <c r="S85" s="150">
        <v>0</v>
      </c>
      <c r="T85" s="151">
        <f>$S$85*$H$85</f>
        <v>0</v>
      </c>
      <c r="AR85" s="84" t="s">
        <v>120</v>
      </c>
      <c r="AT85" s="84" t="s">
        <v>116</v>
      </c>
      <c r="AU85" s="84" t="s">
        <v>77</v>
      </c>
      <c r="AY85" s="6" t="s">
        <v>113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20</v>
      </c>
      <c r="BK85" s="152">
        <f>ROUND($I$85*$H$85,2)</f>
        <v>0</v>
      </c>
      <c r="BL85" s="84" t="s">
        <v>120</v>
      </c>
      <c r="BM85" s="84" t="s">
        <v>121</v>
      </c>
    </row>
    <row r="86" spans="2:65" s="6" customFormat="1" ht="15.75" customHeight="1">
      <c r="B86" s="23"/>
      <c r="C86" s="144" t="s">
        <v>77</v>
      </c>
      <c r="D86" s="144" t="s">
        <v>116</v>
      </c>
      <c r="E86" s="142" t="s">
        <v>122</v>
      </c>
      <c r="F86" s="143" t="s">
        <v>123</v>
      </c>
      <c r="G86" s="144" t="s">
        <v>119</v>
      </c>
      <c r="H86" s="145">
        <v>17</v>
      </c>
      <c r="I86" s="146"/>
      <c r="J86" s="147">
        <f>ROUND($I$86*$H$86,2)</f>
        <v>0</v>
      </c>
      <c r="K86" s="143"/>
      <c r="L86" s="43"/>
      <c r="M86" s="148"/>
      <c r="N86" s="149" t="s">
        <v>42</v>
      </c>
      <c r="O86" s="24"/>
      <c r="P86" s="24"/>
      <c r="Q86" s="150">
        <v>0.06326</v>
      </c>
      <c r="R86" s="150">
        <f>$Q$86*$H$86</f>
        <v>1.07542</v>
      </c>
      <c r="S86" s="150">
        <v>0</v>
      </c>
      <c r="T86" s="151">
        <f>$S$86*$H$86</f>
        <v>0</v>
      </c>
      <c r="AR86" s="84" t="s">
        <v>120</v>
      </c>
      <c r="AT86" s="84" t="s">
        <v>116</v>
      </c>
      <c r="AU86" s="84" t="s">
        <v>77</v>
      </c>
      <c r="AY86" s="84" t="s">
        <v>113</v>
      </c>
      <c r="BE86" s="152">
        <f>IF($N$86="základní",$J$86,0)</f>
        <v>0</v>
      </c>
      <c r="BF86" s="152">
        <f>IF($N$86="snížená",$J$86,0)</f>
        <v>0</v>
      </c>
      <c r="BG86" s="152">
        <f>IF($N$86="zákl. přenesená",$J$86,0)</f>
        <v>0</v>
      </c>
      <c r="BH86" s="152">
        <f>IF($N$86="sníž. přenesená",$J$86,0)</f>
        <v>0</v>
      </c>
      <c r="BI86" s="152">
        <f>IF($N$86="nulová",$J$86,0)</f>
        <v>0</v>
      </c>
      <c r="BJ86" s="84" t="s">
        <v>20</v>
      </c>
      <c r="BK86" s="152">
        <f>ROUND($I$86*$H$86,2)</f>
        <v>0</v>
      </c>
      <c r="BL86" s="84" t="s">
        <v>120</v>
      </c>
      <c r="BM86" s="84" t="s">
        <v>124</v>
      </c>
    </row>
    <row r="87" spans="2:63" s="128" customFormat="1" ht="30.75" customHeight="1">
      <c r="B87" s="129"/>
      <c r="C87" s="130"/>
      <c r="D87" s="130" t="s">
        <v>70</v>
      </c>
      <c r="E87" s="139" t="s">
        <v>125</v>
      </c>
      <c r="F87" s="139" t="s">
        <v>126</v>
      </c>
      <c r="G87" s="130"/>
      <c r="H87" s="130"/>
      <c r="J87" s="140">
        <f>$BK$87</f>
        <v>0</v>
      </c>
      <c r="K87" s="130"/>
      <c r="L87" s="133"/>
      <c r="M87" s="134"/>
      <c r="N87" s="130"/>
      <c r="O87" s="130"/>
      <c r="P87" s="135">
        <f>SUM($P$88:$P$96)</f>
        <v>0</v>
      </c>
      <c r="Q87" s="130"/>
      <c r="R87" s="135">
        <f>SUM($R$88:$R$96)</f>
        <v>9.22359</v>
      </c>
      <c r="S87" s="130"/>
      <c r="T87" s="136">
        <f>SUM($T$88:$T$96)</f>
        <v>0</v>
      </c>
      <c r="AR87" s="137" t="s">
        <v>20</v>
      </c>
      <c r="AT87" s="137" t="s">
        <v>70</v>
      </c>
      <c r="AU87" s="137" t="s">
        <v>20</v>
      </c>
      <c r="AY87" s="137" t="s">
        <v>113</v>
      </c>
      <c r="BK87" s="138">
        <f>SUM($BK$88:$BK$96)</f>
        <v>0</v>
      </c>
    </row>
    <row r="88" spans="2:65" s="6" customFormat="1" ht="15.75" customHeight="1">
      <c r="B88" s="23"/>
      <c r="C88" s="144" t="s">
        <v>114</v>
      </c>
      <c r="D88" s="144" t="s">
        <v>116</v>
      </c>
      <c r="E88" s="142" t="s">
        <v>127</v>
      </c>
      <c r="F88" s="143" t="s">
        <v>128</v>
      </c>
      <c r="G88" s="144" t="s">
        <v>129</v>
      </c>
      <c r="H88" s="145">
        <v>159</v>
      </c>
      <c r="I88" s="146"/>
      <c r="J88" s="147">
        <f>ROUND($I$88*$H$88,2)</f>
        <v>0</v>
      </c>
      <c r="K88" s="143" t="s">
        <v>130</v>
      </c>
      <c r="L88" s="43"/>
      <c r="M88" s="148"/>
      <c r="N88" s="149" t="s">
        <v>42</v>
      </c>
      <c r="O88" s="24"/>
      <c r="P88" s="24"/>
      <c r="Q88" s="150">
        <v>0.00735</v>
      </c>
      <c r="R88" s="150">
        <f>$Q$88*$H$88</f>
        <v>1.16865</v>
      </c>
      <c r="S88" s="150">
        <v>0</v>
      </c>
      <c r="T88" s="151">
        <f>$S$88*$H$88</f>
        <v>0</v>
      </c>
      <c r="AR88" s="84" t="s">
        <v>120</v>
      </c>
      <c r="AT88" s="84" t="s">
        <v>116</v>
      </c>
      <c r="AU88" s="84" t="s">
        <v>77</v>
      </c>
      <c r="AY88" s="84" t="s">
        <v>113</v>
      </c>
      <c r="BE88" s="152">
        <f>IF($N$88="základní",$J$88,0)</f>
        <v>0</v>
      </c>
      <c r="BF88" s="152">
        <f>IF($N$88="snížená",$J$88,0)</f>
        <v>0</v>
      </c>
      <c r="BG88" s="152">
        <f>IF($N$88="zákl. přenesená",$J$88,0)</f>
        <v>0</v>
      </c>
      <c r="BH88" s="152">
        <f>IF($N$88="sníž. přenesená",$J$88,0)</f>
        <v>0</v>
      </c>
      <c r="BI88" s="152">
        <f>IF($N$88="nulová",$J$88,0)</f>
        <v>0</v>
      </c>
      <c r="BJ88" s="84" t="s">
        <v>20</v>
      </c>
      <c r="BK88" s="152">
        <f>ROUND($I$88*$H$88,2)</f>
        <v>0</v>
      </c>
      <c r="BL88" s="84" t="s">
        <v>120</v>
      </c>
      <c r="BM88" s="84" t="s">
        <v>131</v>
      </c>
    </row>
    <row r="89" spans="2:47" s="6" customFormat="1" ht="16.5" customHeight="1">
      <c r="B89" s="23"/>
      <c r="C89" s="24"/>
      <c r="D89" s="153" t="s">
        <v>132</v>
      </c>
      <c r="E89" s="24"/>
      <c r="F89" s="154" t="s">
        <v>133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132</v>
      </c>
      <c r="AU89" s="6" t="s">
        <v>77</v>
      </c>
    </row>
    <row r="90" spans="2:65" s="6" customFormat="1" ht="15.75" customHeight="1">
      <c r="B90" s="23"/>
      <c r="C90" s="141" t="s">
        <v>120</v>
      </c>
      <c r="D90" s="141" t="s">
        <v>116</v>
      </c>
      <c r="E90" s="142" t="s">
        <v>134</v>
      </c>
      <c r="F90" s="143" t="s">
        <v>135</v>
      </c>
      <c r="G90" s="144" t="s">
        <v>129</v>
      </c>
      <c r="H90" s="145">
        <v>159</v>
      </c>
      <c r="I90" s="146"/>
      <c r="J90" s="147">
        <f>ROUND($I$90*$H$90,2)</f>
        <v>0</v>
      </c>
      <c r="K90" s="143" t="s">
        <v>130</v>
      </c>
      <c r="L90" s="43"/>
      <c r="M90" s="148"/>
      <c r="N90" s="149" t="s">
        <v>42</v>
      </c>
      <c r="O90" s="24"/>
      <c r="P90" s="24"/>
      <c r="Q90" s="150">
        <v>0.02636</v>
      </c>
      <c r="R90" s="150">
        <f>$Q$90*$H$90</f>
        <v>4.1912400000000005</v>
      </c>
      <c r="S90" s="150">
        <v>0</v>
      </c>
      <c r="T90" s="151">
        <f>$S$90*$H$90</f>
        <v>0</v>
      </c>
      <c r="AR90" s="84" t="s">
        <v>120</v>
      </c>
      <c r="AT90" s="84" t="s">
        <v>116</v>
      </c>
      <c r="AU90" s="84" t="s">
        <v>77</v>
      </c>
      <c r="AY90" s="6" t="s">
        <v>113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20</v>
      </c>
      <c r="BK90" s="152">
        <f>ROUND($I$90*$H$90,2)</f>
        <v>0</v>
      </c>
      <c r="BL90" s="84" t="s">
        <v>120</v>
      </c>
      <c r="BM90" s="84" t="s">
        <v>136</v>
      </c>
    </row>
    <row r="91" spans="2:47" s="6" customFormat="1" ht="16.5" customHeight="1">
      <c r="B91" s="23"/>
      <c r="C91" s="24"/>
      <c r="D91" s="153" t="s">
        <v>132</v>
      </c>
      <c r="E91" s="24"/>
      <c r="F91" s="154" t="s">
        <v>137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132</v>
      </c>
      <c r="AU91" s="6" t="s">
        <v>77</v>
      </c>
    </row>
    <row r="92" spans="2:65" s="6" customFormat="1" ht="15.75" customHeight="1">
      <c r="B92" s="23"/>
      <c r="C92" s="141" t="s">
        <v>138</v>
      </c>
      <c r="D92" s="141" t="s">
        <v>116</v>
      </c>
      <c r="E92" s="142" t="s">
        <v>139</v>
      </c>
      <c r="F92" s="143" t="s">
        <v>140</v>
      </c>
      <c r="G92" s="144" t="s">
        <v>129</v>
      </c>
      <c r="H92" s="145">
        <v>477</v>
      </c>
      <c r="I92" s="146"/>
      <c r="J92" s="147">
        <f>ROUND($I$92*$H$92,2)</f>
        <v>0</v>
      </c>
      <c r="K92" s="143" t="s">
        <v>130</v>
      </c>
      <c r="L92" s="43"/>
      <c r="M92" s="148"/>
      <c r="N92" s="149" t="s">
        <v>42</v>
      </c>
      <c r="O92" s="24"/>
      <c r="P92" s="24"/>
      <c r="Q92" s="150">
        <v>0.0079</v>
      </c>
      <c r="R92" s="150">
        <f>$Q$92*$H$92</f>
        <v>3.7683000000000004</v>
      </c>
      <c r="S92" s="150">
        <v>0</v>
      </c>
      <c r="T92" s="151">
        <f>$S$92*$H$92</f>
        <v>0</v>
      </c>
      <c r="AR92" s="84" t="s">
        <v>120</v>
      </c>
      <c r="AT92" s="84" t="s">
        <v>116</v>
      </c>
      <c r="AU92" s="84" t="s">
        <v>77</v>
      </c>
      <c r="AY92" s="6" t="s">
        <v>113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4" t="s">
        <v>20</v>
      </c>
      <c r="BK92" s="152">
        <f>ROUND($I$92*$H$92,2)</f>
        <v>0</v>
      </c>
      <c r="BL92" s="84" t="s">
        <v>120</v>
      </c>
      <c r="BM92" s="84" t="s">
        <v>141</v>
      </c>
    </row>
    <row r="93" spans="2:47" s="6" customFormat="1" ht="27" customHeight="1">
      <c r="B93" s="23"/>
      <c r="C93" s="24"/>
      <c r="D93" s="153" t="s">
        <v>132</v>
      </c>
      <c r="E93" s="24"/>
      <c r="F93" s="154" t="s">
        <v>142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132</v>
      </c>
      <c r="AU93" s="6" t="s">
        <v>77</v>
      </c>
    </row>
    <row r="94" spans="2:51" s="6" customFormat="1" ht="15.75" customHeight="1">
      <c r="B94" s="155"/>
      <c r="C94" s="156"/>
      <c r="D94" s="157" t="s">
        <v>143</v>
      </c>
      <c r="E94" s="156"/>
      <c r="F94" s="158" t="s">
        <v>144</v>
      </c>
      <c r="G94" s="156"/>
      <c r="H94" s="159">
        <v>477</v>
      </c>
      <c r="J94" s="156"/>
      <c r="K94" s="156"/>
      <c r="L94" s="160"/>
      <c r="M94" s="161"/>
      <c r="N94" s="156"/>
      <c r="O94" s="156"/>
      <c r="P94" s="156"/>
      <c r="Q94" s="156"/>
      <c r="R94" s="156"/>
      <c r="S94" s="156"/>
      <c r="T94" s="162"/>
      <c r="AT94" s="163" t="s">
        <v>143</v>
      </c>
      <c r="AU94" s="163" t="s">
        <v>77</v>
      </c>
      <c r="AV94" s="163" t="s">
        <v>77</v>
      </c>
      <c r="AW94" s="163" t="s">
        <v>71</v>
      </c>
      <c r="AX94" s="163" t="s">
        <v>20</v>
      </c>
      <c r="AY94" s="163" t="s">
        <v>113</v>
      </c>
    </row>
    <row r="95" spans="2:65" s="6" customFormat="1" ht="15.75" customHeight="1">
      <c r="B95" s="23"/>
      <c r="C95" s="141" t="s">
        <v>125</v>
      </c>
      <c r="D95" s="141" t="s">
        <v>116</v>
      </c>
      <c r="E95" s="142" t="s">
        <v>145</v>
      </c>
      <c r="F95" s="143" t="s">
        <v>146</v>
      </c>
      <c r="G95" s="144" t="s">
        <v>129</v>
      </c>
      <c r="H95" s="145">
        <v>159</v>
      </c>
      <c r="I95" s="146"/>
      <c r="J95" s="147">
        <f>ROUND($I$95*$H$95,2)</f>
        <v>0</v>
      </c>
      <c r="K95" s="143" t="s">
        <v>130</v>
      </c>
      <c r="L95" s="43"/>
      <c r="M95" s="148"/>
      <c r="N95" s="149" t="s">
        <v>42</v>
      </c>
      <c r="O95" s="24"/>
      <c r="P95" s="24"/>
      <c r="Q95" s="150">
        <v>0.0006</v>
      </c>
      <c r="R95" s="150">
        <f>$Q$95*$H$95</f>
        <v>0.09539999999999998</v>
      </c>
      <c r="S95" s="150">
        <v>0</v>
      </c>
      <c r="T95" s="151">
        <f>$S$95*$H$95</f>
        <v>0</v>
      </c>
      <c r="AR95" s="84" t="s">
        <v>120</v>
      </c>
      <c r="AT95" s="84" t="s">
        <v>116</v>
      </c>
      <c r="AU95" s="84" t="s">
        <v>77</v>
      </c>
      <c r="AY95" s="6" t="s">
        <v>113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20</v>
      </c>
      <c r="BK95" s="152">
        <f>ROUND($I$95*$H$95,2)</f>
        <v>0</v>
      </c>
      <c r="BL95" s="84" t="s">
        <v>120</v>
      </c>
      <c r="BM95" s="84" t="s">
        <v>147</v>
      </c>
    </row>
    <row r="96" spans="2:47" s="6" customFormat="1" ht="27" customHeight="1">
      <c r="B96" s="23"/>
      <c r="C96" s="24"/>
      <c r="D96" s="153" t="s">
        <v>132</v>
      </c>
      <c r="E96" s="24"/>
      <c r="F96" s="154" t="s">
        <v>148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132</v>
      </c>
      <c r="AU96" s="6" t="s">
        <v>77</v>
      </c>
    </row>
    <row r="97" spans="2:63" s="128" customFormat="1" ht="30.75" customHeight="1">
      <c r="B97" s="129"/>
      <c r="C97" s="130"/>
      <c r="D97" s="130" t="s">
        <v>70</v>
      </c>
      <c r="E97" s="139" t="s">
        <v>149</v>
      </c>
      <c r="F97" s="139" t="s">
        <v>150</v>
      </c>
      <c r="G97" s="130"/>
      <c r="H97" s="130"/>
      <c r="J97" s="140">
        <f>$BK$97</f>
        <v>0</v>
      </c>
      <c r="K97" s="130"/>
      <c r="L97" s="133"/>
      <c r="M97" s="134"/>
      <c r="N97" s="130"/>
      <c r="O97" s="130"/>
      <c r="P97" s="135">
        <f>SUM($P$98:$P$113)</f>
        <v>0</v>
      </c>
      <c r="Q97" s="130"/>
      <c r="R97" s="135">
        <f>SUM($R$98:$R$113)</f>
        <v>0</v>
      </c>
      <c r="S97" s="130"/>
      <c r="T97" s="136">
        <f>SUM($T$98:$T$113)</f>
        <v>9.381</v>
      </c>
      <c r="AR97" s="137" t="s">
        <v>20</v>
      </c>
      <c r="AT97" s="137" t="s">
        <v>70</v>
      </c>
      <c r="AU97" s="137" t="s">
        <v>20</v>
      </c>
      <c r="AY97" s="137" t="s">
        <v>113</v>
      </c>
      <c r="BK97" s="138">
        <f>SUM($BK$98:$BK$113)</f>
        <v>0</v>
      </c>
    </row>
    <row r="98" spans="2:65" s="6" customFormat="1" ht="15.75" customHeight="1">
      <c r="B98" s="23"/>
      <c r="C98" s="141" t="s">
        <v>151</v>
      </c>
      <c r="D98" s="141" t="s">
        <v>116</v>
      </c>
      <c r="E98" s="142" t="s">
        <v>152</v>
      </c>
      <c r="F98" s="143" t="s">
        <v>153</v>
      </c>
      <c r="G98" s="144" t="s">
        <v>129</v>
      </c>
      <c r="H98" s="145">
        <v>200</v>
      </c>
      <c r="I98" s="146"/>
      <c r="J98" s="147">
        <f>ROUND($I$98*$H$98,2)</f>
        <v>0</v>
      </c>
      <c r="K98" s="143"/>
      <c r="L98" s="43"/>
      <c r="M98" s="148"/>
      <c r="N98" s="149" t="s">
        <v>42</v>
      </c>
      <c r="O98" s="24"/>
      <c r="P98" s="24"/>
      <c r="Q98" s="150">
        <v>0</v>
      </c>
      <c r="R98" s="150">
        <f>$Q$98*$H$98</f>
        <v>0</v>
      </c>
      <c r="S98" s="150">
        <v>0</v>
      </c>
      <c r="T98" s="151">
        <f>$S$98*$H$98</f>
        <v>0</v>
      </c>
      <c r="AR98" s="84" t="s">
        <v>120</v>
      </c>
      <c r="AT98" s="84" t="s">
        <v>116</v>
      </c>
      <c r="AU98" s="84" t="s">
        <v>77</v>
      </c>
      <c r="AY98" s="6" t="s">
        <v>113</v>
      </c>
      <c r="BE98" s="152">
        <f>IF($N$98="základní",$J$98,0)</f>
        <v>0</v>
      </c>
      <c r="BF98" s="152">
        <f>IF($N$98="snížená",$J$98,0)</f>
        <v>0</v>
      </c>
      <c r="BG98" s="152">
        <f>IF($N$98="zákl. přenesená",$J$98,0)</f>
        <v>0</v>
      </c>
      <c r="BH98" s="152">
        <f>IF($N$98="sníž. přenesená",$J$98,0)</f>
        <v>0</v>
      </c>
      <c r="BI98" s="152">
        <f>IF($N$98="nulová",$J$98,0)</f>
        <v>0</v>
      </c>
      <c r="BJ98" s="84" t="s">
        <v>20</v>
      </c>
      <c r="BK98" s="152">
        <f>ROUND($I$98*$H$98,2)</f>
        <v>0</v>
      </c>
      <c r="BL98" s="84" t="s">
        <v>120</v>
      </c>
      <c r="BM98" s="84" t="s">
        <v>154</v>
      </c>
    </row>
    <row r="99" spans="2:47" s="6" customFormat="1" ht="16.5" customHeight="1">
      <c r="B99" s="23"/>
      <c r="C99" s="24"/>
      <c r="D99" s="153" t="s">
        <v>132</v>
      </c>
      <c r="E99" s="24"/>
      <c r="F99" s="154" t="s">
        <v>153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132</v>
      </c>
      <c r="AU99" s="6" t="s">
        <v>77</v>
      </c>
    </row>
    <row r="100" spans="2:65" s="6" customFormat="1" ht="15.75" customHeight="1">
      <c r="B100" s="23"/>
      <c r="C100" s="141" t="s">
        <v>155</v>
      </c>
      <c r="D100" s="141" t="s">
        <v>116</v>
      </c>
      <c r="E100" s="142" t="s">
        <v>156</v>
      </c>
      <c r="F100" s="143" t="s">
        <v>157</v>
      </c>
      <c r="G100" s="144" t="s">
        <v>129</v>
      </c>
      <c r="H100" s="145">
        <v>9000</v>
      </c>
      <c r="I100" s="146"/>
      <c r="J100" s="147">
        <f>ROUND($I$100*$H$100,2)</f>
        <v>0</v>
      </c>
      <c r="K100" s="143"/>
      <c r="L100" s="43"/>
      <c r="M100" s="148"/>
      <c r="N100" s="149" t="s">
        <v>42</v>
      </c>
      <c r="O100" s="24"/>
      <c r="P100" s="24"/>
      <c r="Q100" s="150">
        <v>0</v>
      </c>
      <c r="R100" s="150">
        <f>$Q$100*$H$100</f>
        <v>0</v>
      </c>
      <c r="S100" s="150">
        <v>0</v>
      </c>
      <c r="T100" s="151">
        <f>$S$100*$H$100</f>
        <v>0</v>
      </c>
      <c r="AR100" s="84" t="s">
        <v>120</v>
      </c>
      <c r="AT100" s="84" t="s">
        <v>116</v>
      </c>
      <c r="AU100" s="84" t="s">
        <v>77</v>
      </c>
      <c r="AY100" s="6" t="s">
        <v>113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20</v>
      </c>
      <c r="BK100" s="152">
        <f>ROUND($I$100*$H$100,2)</f>
        <v>0</v>
      </c>
      <c r="BL100" s="84" t="s">
        <v>120</v>
      </c>
      <c r="BM100" s="84" t="s">
        <v>158</v>
      </c>
    </row>
    <row r="101" spans="2:47" s="6" customFormat="1" ht="16.5" customHeight="1">
      <c r="B101" s="23"/>
      <c r="C101" s="24"/>
      <c r="D101" s="153" t="s">
        <v>132</v>
      </c>
      <c r="E101" s="24"/>
      <c r="F101" s="154" t="s">
        <v>157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132</v>
      </c>
      <c r="AU101" s="6" t="s">
        <v>77</v>
      </c>
    </row>
    <row r="102" spans="2:51" s="6" customFormat="1" ht="15.75" customHeight="1">
      <c r="B102" s="155"/>
      <c r="C102" s="156"/>
      <c r="D102" s="157" t="s">
        <v>143</v>
      </c>
      <c r="E102" s="156"/>
      <c r="F102" s="158" t="s">
        <v>159</v>
      </c>
      <c r="G102" s="156"/>
      <c r="H102" s="159">
        <v>9000</v>
      </c>
      <c r="J102" s="156"/>
      <c r="K102" s="156"/>
      <c r="L102" s="160"/>
      <c r="M102" s="161"/>
      <c r="N102" s="156"/>
      <c r="O102" s="156"/>
      <c r="P102" s="156"/>
      <c r="Q102" s="156"/>
      <c r="R102" s="156"/>
      <c r="S102" s="156"/>
      <c r="T102" s="162"/>
      <c r="AT102" s="163" t="s">
        <v>143</v>
      </c>
      <c r="AU102" s="163" t="s">
        <v>77</v>
      </c>
      <c r="AV102" s="163" t="s">
        <v>77</v>
      </c>
      <c r="AW102" s="163" t="s">
        <v>83</v>
      </c>
      <c r="AX102" s="163" t="s">
        <v>20</v>
      </c>
      <c r="AY102" s="163" t="s">
        <v>113</v>
      </c>
    </row>
    <row r="103" spans="2:65" s="6" customFormat="1" ht="15.75" customHeight="1">
      <c r="B103" s="23"/>
      <c r="C103" s="141" t="s">
        <v>149</v>
      </c>
      <c r="D103" s="141" t="s">
        <v>116</v>
      </c>
      <c r="E103" s="142" t="s">
        <v>160</v>
      </c>
      <c r="F103" s="143" t="s">
        <v>161</v>
      </c>
      <c r="G103" s="144" t="s">
        <v>129</v>
      </c>
      <c r="H103" s="145">
        <v>200</v>
      </c>
      <c r="I103" s="146"/>
      <c r="J103" s="147">
        <f>ROUND($I$103*$H$103,2)</f>
        <v>0</v>
      </c>
      <c r="K103" s="143"/>
      <c r="L103" s="43"/>
      <c r="M103" s="148"/>
      <c r="N103" s="149" t="s">
        <v>42</v>
      </c>
      <c r="O103" s="24"/>
      <c r="P103" s="24"/>
      <c r="Q103" s="150">
        <v>0</v>
      </c>
      <c r="R103" s="150">
        <f>$Q$103*$H$103</f>
        <v>0</v>
      </c>
      <c r="S103" s="150">
        <v>0</v>
      </c>
      <c r="T103" s="151">
        <f>$S$103*$H$103</f>
        <v>0</v>
      </c>
      <c r="AR103" s="84" t="s">
        <v>120</v>
      </c>
      <c r="AT103" s="84" t="s">
        <v>116</v>
      </c>
      <c r="AU103" s="84" t="s">
        <v>77</v>
      </c>
      <c r="AY103" s="6" t="s">
        <v>113</v>
      </c>
      <c r="BE103" s="152">
        <f>IF($N$103="základní",$J$103,0)</f>
        <v>0</v>
      </c>
      <c r="BF103" s="152">
        <f>IF($N$103="snížená",$J$103,0)</f>
        <v>0</v>
      </c>
      <c r="BG103" s="152">
        <f>IF($N$103="zákl. přenesená",$J$103,0)</f>
        <v>0</v>
      </c>
      <c r="BH103" s="152">
        <f>IF($N$103="sníž. přenesená",$J$103,0)</f>
        <v>0</v>
      </c>
      <c r="BI103" s="152">
        <f>IF($N$103="nulová",$J$103,0)</f>
        <v>0</v>
      </c>
      <c r="BJ103" s="84" t="s">
        <v>20</v>
      </c>
      <c r="BK103" s="152">
        <f>ROUND($I$103*$H$103,2)</f>
        <v>0</v>
      </c>
      <c r="BL103" s="84" t="s">
        <v>120</v>
      </c>
      <c r="BM103" s="84" t="s">
        <v>162</v>
      </c>
    </row>
    <row r="104" spans="2:47" s="6" customFormat="1" ht="16.5" customHeight="1">
      <c r="B104" s="23"/>
      <c r="C104" s="24"/>
      <c r="D104" s="153" t="s">
        <v>132</v>
      </c>
      <c r="E104" s="24"/>
      <c r="F104" s="154" t="s">
        <v>161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132</v>
      </c>
      <c r="AU104" s="6" t="s">
        <v>77</v>
      </c>
    </row>
    <row r="105" spans="2:65" s="6" customFormat="1" ht="15.75" customHeight="1">
      <c r="B105" s="23"/>
      <c r="C105" s="141" t="s">
        <v>25</v>
      </c>
      <c r="D105" s="141" t="s">
        <v>116</v>
      </c>
      <c r="E105" s="142" t="s">
        <v>163</v>
      </c>
      <c r="F105" s="143" t="s">
        <v>164</v>
      </c>
      <c r="G105" s="144" t="s">
        <v>129</v>
      </c>
      <c r="H105" s="145">
        <v>200</v>
      </c>
      <c r="I105" s="146"/>
      <c r="J105" s="147">
        <f>ROUND($I$105*$H$105,2)</f>
        <v>0</v>
      </c>
      <c r="K105" s="143" t="s">
        <v>130</v>
      </c>
      <c r="L105" s="43"/>
      <c r="M105" s="148"/>
      <c r="N105" s="149" t="s">
        <v>42</v>
      </c>
      <c r="O105" s="24"/>
      <c r="P105" s="24"/>
      <c r="Q105" s="150">
        <v>0</v>
      </c>
      <c r="R105" s="150">
        <f>$Q$105*$H$105</f>
        <v>0</v>
      </c>
      <c r="S105" s="150">
        <v>0</v>
      </c>
      <c r="T105" s="151">
        <f>$S$105*$H$105</f>
        <v>0</v>
      </c>
      <c r="AR105" s="84" t="s">
        <v>120</v>
      </c>
      <c r="AT105" s="84" t="s">
        <v>116</v>
      </c>
      <c r="AU105" s="84" t="s">
        <v>77</v>
      </c>
      <c r="AY105" s="6" t="s">
        <v>113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20</v>
      </c>
      <c r="BK105" s="152">
        <f>ROUND($I$105*$H$105,2)</f>
        <v>0</v>
      </c>
      <c r="BL105" s="84" t="s">
        <v>120</v>
      </c>
      <c r="BM105" s="84" t="s">
        <v>165</v>
      </c>
    </row>
    <row r="106" spans="2:47" s="6" customFormat="1" ht="16.5" customHeight="1">
      <c r="B106" s="23"/>
      <c r="C106" s="24"/>
      <c r="D106" s="153" t="s">
        <v>132</v>
      </c>
      <c r="E106" s="24"/>
      <c r="F106" s="154" t="s">
        <v>166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132</v>
      </c>
      <c r="AU106" s="6" t="s">
        <v>77</v>
      </c>
    </row>
    <row r="107" spans="2:65" s="6" customFormat="1" ht="15.75" customHeight="1">
      <c r="B107" s="23"/>
      <c r="C107" s="141" t="s">
        <v>167</v>
      </c>
      <c r="D107" s="141" t="s">
        <v>116</v>
      </c>
      <c r="E107" s="142" t="s">
        <v>168</v>
      </c>
      <c r="F107" s="143" t="s">
        <v>169</v>
      </c>
      <c r="G107" s="144" t="s">
        <v>129</v>
      </c>
      <c r="H107" s="145">
        <v>9000</v>
      </c>
      <c r="I107" s="146"/>
      <c r="J107" s="147">
        <f>ROUND($I$107*$H$107,2)</f>
        <v>0</v>
      </c>
      <c r="K107" s="143" t="s">
        <v>130</v>
      </c>
      <c r="L107" s="43"/>
      <c r="M107" s="148"/>
      <c r="N107" s="149" t="s">
        <v>42</v>
      </c>
      <c r="O107" s="24"/>
      <c r="P107" s="24"/>
      <c r="Q107" s="150">
        <v>0</v>
      </c>
      <c r="R107" s="150">
        <f>$Q$107*$H$107</f>
        <v>0</v>
      </c>
      <c r="S107" s="150">
        <v>0</v>
      </c>
      <c r="T107" s="151">
        <f>$S$107*$H$107</f>
        <v>0</v>
      </c>
      <c r="AR107" s="84" t="s">
        <v>120</v>
      </c>
      <c r="AT107" s="84" t="s">
        <v>116</v>
      </c>
      <c r="AU107" s="84" t="s">
        <v>77</v>
      </c>
      <c r="AY107" s="6" t="s">
        <v>113</v>
      </c>
      <c r="BE107" s="152">
        <f>IF($N$107="základní",$J$107,0)</f>
        <v>0</v>
      </c>
      <c r="BF107" s="152">
        <f>IF($N$107="snížená",$J$107,0)</f>
        <v>0</v>
      </c>
      <c r="BG107" s="152">
        <f>IF($N$107="zákl. přenesená",$J$107,0)</f>
        <v>0</v>
      </c>
      <c r="BH107" s="152">
        <f>IF($N$107="sníž. přenesená",$J$107,0)</f>
        <v>0</v>
      </c>
      <c r="BI107" s="152">
        <f>IF($N$107="nulová",$J$107,0)</f>
        <v>0</v>
      </c>
      <c r="BJ107" s="84" t="s">
        <v>20</v>
      </c>
      <c r="BK107" s="152">
        <f>ROUND($I$107*$H$107,2)</f>
        <v>0</v>
      </c>
      <c r="BL107" s="84" t="s">
        <v>120</v>
      </c>
      <c r="BM107" s="84" t="s">
        <v>170</v>
      </c>
    </row>
    <row r="108" spans="2:47" s="6" customFormat="1" ht="16.5" customHeight="1">
      <c r="B108" s="23"/>
      <c r="C108" s="24"/>
      <c r="D108" s="153" t="s">
        <v>132</v>
      </c>
      <c r="E108" s="24"/>
      <c r="F108" s="154" t="s">
        <v>171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132</v>
      </c>
      <c r="AU108" s="6" t="s">
        <v>77</v>
      </c>
    </row>
    <row r="109" spans="2:51" s="6" customFormat="1" ht="15.75" customHeight="1">
      <c r="B109" s="155"/>
      <c r="C109" s="156"/>
      <c r="D109" s="157" t="s">
        <v>143</v>
      </c>
      <c r="E109" s="156"/>
      <c r="F109" s="158" t="s">
        <v>159</v>
      </c>
      <c r="G109" s="156"/>
      <c r="H109" s="159">
        <v>9000</v>
      </c>
      <c r="J109" s="156"/>
      <c r="K109" s="156"/>
      <c r="L109" s="160"/>
      <c r="M109" s="161"/>
      <c r="N109" s="156"/>
      <c r="O109" s="156"/>
      <c r="P109" s="156"/>
      <c r="Q109" s="156"/>
      <c r="R109" s="156"/>
      <c r="S109" s="156"/>
      <c r="T109" s="162"/>
      <c r="AT109" s="163" t="s">
        <v>143</v>
      </c>
      <c r="AU109" s="163" t="s">
        <v>77</v>
      </c>
      <c r="AV109" s="163" t="s">
        <v>77</v>
      </c>
      <c r="AW109" s="163" t="s">
        <v>83</v>
      </c>
      <c r="AX109" s="163" t="s">
        <v>20</v>
      </c>
      <c r="AY109" s="163" t="s">
        <v>113</v>
      </c>
    </row>
    <row r="110" spans="2:65" s="6" customFormat="1" ht="15.75" customHeight="1">
      <c r="B110" s="23"/>
      <c r="C110" s="141" t="s">
        <v>172</v>
      </c>
      <c r="D110" s="141" t="s">
        <v>116</v>
      </c>
      <c r="E110" s="142" t="s">
        <v>173</v>
      </c>
      <c r="F110" s="143" t="s">
        <v>174</v>
      </c>
      <c r="G110" s="144" t="s">
        <v>129</v>
      </c>
      <c r="H110" s="145">
        <v>200</v>
      </c>
      <c r="I110" s="146"/>
      <c r="J110" s="147">
        <f>ROUND($I$110*$H$110,2)</f>
        <v>0</v>
      </c>
      <c r="K110" s="143" t="s">
        <v>130</v>
      </c>
      <c r="L110" s="43"/>
      <c r="M110" s="148"/>
      <c r="N110" s="149" t="s">
        <v>42</v>
      </c>
      <c r="O110" s="24"/>
      <c r="P110" s="24"/>
      <c r="Q110" s="150">
        <v>0</v>
      </c>
      <c r="R110" s="150">
        <f>$Q$110*$H$110</f>
        <v>0</v>
      </c>
      <c r="S110" s="150">
        <v>0</v>
      </c>
      <c r="T110" s="151">
        <f>$S$110*$H$110</f>
        <v>0</v>
      </c>
      <c r="AR110" s="84" t="s">
        <v>120</v>
      </c>
      <c r="AT110" s="84" t="s">
        <v>116</v>
      </c>
      <c r="AU110" s="84" t="s">
        <v>77</v>
      </c>
      <c r="AY110" s="6" t="s">
        <v>113</v>
      </c>
      <c r="BE110" s="152">
        <f>IF($N$110="základní",$J$110,0)</f>
        <v>0</v>
      </c>
      <c r="BF110" s="152">
        <f>IF($N$110="snížená",$J$110,0)</f>
        <v>0</v>
      </c>
      <c r="BG110" s="152">
        <f>IF($N$110="zákl. přenesená",$J$110,0)</f>
        <v>0</v>
      </c>
      <c r="BH110" s="152">
        <f>IF($N$110="sníž. přenesená",$J$110,0)</f>
        <v>0</v>
      </c>
      <c r="BI110" s="152">
        <f>IF($N$110="nulová",$J$110,0)</f>
        <v>0</v>
      </c>
      <c r="BJ110" s="84" t="s">
        <v>20</v>
      </c>
      <c r="BK110" s="152">
        <f>ROUND($I$110*$H$110,2)</f>
        <v>0</v>
      </c>
      <c r="BL110" s="84" t="s">
        <v>120</v>
      </c>
      <c r="BM110" s="84" t="s">
        <v>175</v>
      </c>
    </row>
    <row r="111" spans="2:47" s="6" customFormat="1" ht="16.5" customHeight="1">
      <c r="B111" s="23"/>
      <c r="C111" s="24"/>
      <c r="D111" s="153" t="s">
        <v>132</v>
      </c>
      <c r="E111" s="24"/>
      <c r="F111" s="154" t="s">
        <v>176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132</v>
      </c>
      <c r="AU111" s="6" t="s">
        <v>77</v>
      </c>
    </row>
    <row r="112" spans="2:65" s="6" customFormat="1" ht="15.75" customHeight="1">
      <c r="B112" s="23"/>
      <c r="C112" s="141" t="s">
        <v>177</v>
      </c>
      <c r="D112" s="141" t="s">
        <v>116</v>
      </c>
      <c r="E112" s="142" t="s">
        <v>178</v>
      </c>
      <c r="F112" s="143" t="s">
        <v>179</v>
      </c>
      <c r="G112" s="144" t="s">
        <v>129</v>
      </c>
      <c r="H112" s="145">
        <v>159</v>
      </c>
      <c r="I112" s="146"/>
      <c r="J112" s="147">
        <f>ROUND($I$112*$H$112,2)</f>
        <v>0</v>
      </c>
      <c r="K112" s="143" t="s">
        <v>130</v>
      </c>
      <c r="L112" s="43"/>
      <c r="M112" s="148"/>
      <c r="N112" s="149" t="s">
        <v>42</v>
      </c>
      <c r="O112" s="24"/>
      <c r="P112" s="24"/>
      <c r="Q112" s="150">
        <v>0</v>
      </c>
      <c r="R112" s="150">
        <f>$Q$112*$H$112</f>
        <v>0</v>
      </c>
      <c r="S112" s="150">
        <v>0.059</v>
      </c>
      <c r="T112" s="151">
        <f>$S$112*$H$112</f>
        <v>9.381</v>
      </c>
      <c r="AR112" s="84" t="s">
        <v>120</v>
      </c>
      <c r="AT112" s="84" t="s">
        <v>116</v>
      </c>
      <c r="AU112" s="84" t="s">
        <v>77</v>
      </c>
      <c r="AY112" s="6" t="s">
        <v>113</v>
      </c>
      <c r="BE112" s="152">
        <f>IF($N$112="základní",$J$112,0)</f>
        <v>0</v>
      </c>
      <c r="BF112" s="152">
        <f>IF($N$112="snížená",$J$112,0)</f>
        <v>0</v>
      </c>
      <c r="BG112" s="152">
        <f>IF($N$112="zákl. přenesená",$J$112,0)</f>
        <v>0</v>
      </c>
      <c r="BH112" s="152">
        <f>IF($N$112="sníž. přenesená",$J$112,0)</f>
        <v>0</v>
      </c>
      <c r="BI112" s="152">
        <f>IF($N$112="nulová",$J$112,0)</f>
        <v>0</v>
      </c>
      <c r="BJ112" s="84" t="s">
        <v>20</v>
      </c>
      <c r="BK112" s="152">
        <f>ROUND($I$112*$H$112,2)</f>
        <v>0</v>
      </c>
      <c r="BL112" s="84" t="s">
        <v>120</v>
      </c>
      <c r="BM112" s="84" t="s">
        <v>180</v>
      </c>
    </row>
    <row r="113" spans="2:47" s="6" customFormat="1" ht="27" customHeight="1">
      <c r="B113" s="23"/>
      <c r="C113" s="24"/>
      <c r="D113" s="153" t="s">
        <v>132</v>
      </c>
      <c r="E113" s="24"/>
      <c r="F113" s="154" t="s">
        <v>181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132</v>
      </c>
      <c r="AU113" s="6" t="s">
        <v>77</v>
      </c>
    </row>
    <row r="114" spans="2:63" s="128" customFormat="1" ht="30.75" customHeight="1">
      <c r="B114" s="129"/>
      <c r="C114" s="130"/>
      <c r="D114" s="130" t="s">
        <v>70</v>
      </c>
      <c r="E114" s="139" t="s">
        <v>182</v>
      </c>
      <c r="F114" s="139" t="s">
        <v>183</v>
      </c>
      <c r="G114" s="130"/>
      <c r="H114" s="130"/>
      <c r="J114" s="140">
        <f>$BK$114</f>
        <v>0</v>
      </c>
      <c r="K114" s="130"/>
      <c r="L114" s="133"/>
      <c r="M114" s="134"/>
      <c r="N114" s="130"/>
      <c r="O114" s="130"/>
      <c r="P114" s="135">
        <f>SUM($P$115:$P$123)</f>
        <v>0</v>
      </c>
      <c r="Q114" s="130"/>
      <c r="R114" s="135">
        <f>SUM($R$115:$R$123)</f>
        <v>0</v>
      </c>
      <c r="S114" s="130"/>
      <c r="T114" s="136">
        <f>SUM($T$115:$T$123)</f>
        <v>0</v>
      </c>
      <c r="AR114" s="137" t="s">
        <v>20</v>
      </c>
      <c r="AT114" s="137" t="s">
        <v>70</v>
      </c>
      <c r="AU114" s="137" t="s">
        <v>20</v>
      </c>
      <c r="AY114" s="137" t="s">
        <v>113</v>
      </c>
      <c r="BK114" s="138">
        <f>SUM($BK$115:$BK$123)</f>
        <v>0</v>
      </c>
    </row>
    <row r="115" spans="2:65" s="6" customFormat="1" ht="15.75" customHeight="1">
      <c r="B115" s="23"/>
      <c r="C115" s="141" t="s">
        <v>184</v>
      </c>
      <c r="D115" s="141" t="s">
        <v>116</v>
      </c>
      <c r="E115" s="142" t="s">
        <v>185</v>
      </c>
      <c r="F115" s="143" t="s">
        <v>186</v>
      </c>
      <c r="G115" s="144" t="s">
        <v>187</v>
      </c>
      <c r="H115" s="145">
        <v>9.381</v>
      </c>
      <c r="I115" s="146"/>
      <c r="J115" s="147">
        <f>ROUND($I$115*$H$115,2)</f>
        <v>0</v>
      </c>
      <c r="K115" s="143" t="s">
        <v>130</v>
      </c>
      <c r="L115" s="43"/>
      <c r="M115" s="148"/>
      <c r="N115" s="149" t="s">
        <v>42</v>
      </c>
      <c r="O115" s="24"/>
      <c r="P115" s="24"/>
      <c r="Q115" s="150">
        <v>0</v>
      </c>
      <c r="R115" s="150">
        <f>$Q$115*$H$115</f>
        <v>0</v>
      </c>
      <c r="S115" s="150">
        <v>0</v>
      </c>
      <c r="T115" s="151">
        <f>$S$115*$H$115</f>
        <v>0</v>
      </c>
      <c r="AR115" s="84" t="s">
        <v>120</v>
      </c>
      <c r="AT115" s="84" t="s">
        <v>116</v>
      </c>
      <c r="AU115" s="84" t="s">
        <v>77</v>
      </c>
      <c r="AY115" s="6" t="s">
        <v>113</v>
      </c>
      <c r="BE115" s="152">
        <f>IF($N$115="základní",$J$115,0)</f>
        <v>0</v>
      </c>
      <c r="BF115" s="152">
        <f>IF($N$115="snížená",$J$115,0)</f>
        <v>0</v>
      </c>
      <c r="BG115" s="152">
        <f>IF($N$115="zákl. přenesená",$J$115,0)</f>
        <v>0</v>
      </c>
      <c r="BH115" s="152">
        <f>IF($N$115="sníž. přenesená",$J$115,0)</f>
        <v>0</v>
      </c>
      <c r="BI115" s="152">
        <f>IF($N$115="nulová",$J$115,0)</f>
        <v>0</v>
      </c>
      <c r="BJ115" s="84" t="s">
        <v>20</v>
      </c>
      <c r="BK115" s="152">
        <f>ROUND($I$115*$H$115,2)</f>
        <v>0</v>
      </c>
      <c r="BL115" s="84" t="s">
        <v>120</v>
      </c>
      <c r="BM115" s="84" t="s">
        <v>188</v>
      </c>
    </row>
    <row r="116" spans="2:47" s="6" customFormat="1" ht="27" customHeight="1">
      <c r="B116" s="23"/>
      <c r="C116" s="24"/>
      <c r="D116" s="153" t="s">
        <v>132</v>
      </c>
      <c r="E116" s="24"/>
      <c r="F116" s="154" t="s">
        <v>189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132</v>
      </c>
      <c r="AU116" s="6" t="s">
        <v>77</v>
      </c>
    </row>
    <row r="117" spans="2:65" s="6" customFormat="1" ht="15.75" customHeight="1">
      <c r="B117" s="23"/>
      <c r="C117" s="141" t="s">
        <v>7</v>
      </c>
      <c r="D117" s="141" t="s">
        <v>116</v>
      </c>
      <c r="E117" s="142" t="s">
        <v>190</v>
      </c>
      <c r="F117" s="143" t="s">
        <v>191</v>
      </c>
      <c r="G117" s="144" t="s">
        <v>187</v>
      </c>
      <c r="H117" s="145">
        <v>9.381</v>
      </c>
      <c r="I117" s="146"/>
      <c r="J117" s="147">
        <f>ROUND($I$117*$H$117,2)</f>
        <v>0</v>
      </c>
      <c r="K117" s="143"/>
      <c r="L117" s="43"/>
      <c r="M117" s="148"/>
      <c r="N117" s="149" t="s">
        <v>42</v>
      </c>
      <c r="O117" s="24"/>
      <c r="P117" s="24"/>
      <c r="Q117" s="150">
        <v>0</v>
      </c>
      <c r="R117" s="150">
        <f>$Q$117*$H$117</f>
        <v>0</v>
      </c>
      <c r="S117" s="150">
        <v>0</v>
      </c>
      <c r="T117" s="151">
        <f>$S$117*$H$117</f>
        <v>0</v>
      </c>
      <c r="AR117" s="84" t="s">
        <v>120</v>
      </c>
      <c r="AT117" s="84" t="s">
        <v>116</v>
      </c>
      <c r="AU117" s="84" t="s">
        <v>77</v>
      </c>
      <c r="AY117" s="6" t="s">
        <v>113</v>
      </c>
      <c r="BE117" s="152">
        <f>IF($N$117="základní",$J$117,0)</f>
        <v>0</v>
      </c>
      <c r="BF117" s="152">
        <f>IF($N$117="snížená",$J$117,0)</f>
        <v>0</v>
      </c>
      <c r="BG117" s="152">
        <f>IF($N$117="zákl. přenesená",$J$117,0)</f>
        <v>0</v>
      </c>
      <c r="BH117" s="152">
        <f>IF($N$117="sníž. přenesená",$J$117,0)</f>
        <v>0</v>
      </c>
      <c r="BI117" s="152">
        <f>IF($N$117="nulová",$J$117,0)</f>
        <v>0</v>
      </c>
      <c r="BJ117" s="84" t="s">
        <v>20</v>
      </c>
      <c r="BK117" s="152">
        <f>ROUND($I$117*$H$117,2)</f>
        <v>0</v>
      </c>
      <c r="BL117" s="84" t="s">
        <v>120</v>
      </c>
      <c r="BM117" s="84" t="s">
        <v>192</v>
      </c>
    </row>
    <row r="118" spans="2:47" s="6" customFormat="1" ht="16.5" customHeight="1">
      <c r="B118" s="23"/>
      <c r="C118" s="24"/>
      <c r="D118" s="153" t="s">
        <v>132</v>
      </c>
      <c r="E118" s="24"/>
      <c r="F118" s="154" t="s">
        <v>193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132</v>
      </c>
      <c r="AU118" s="6" t="s">
        <v>77</v>
      </c>
    </row>
    <row r="119" spans="2:65" s="6" customFormat="1" ht="15.75" customHeight="1">
      <c r="B119" s="23"/>
      <c r="C119" s="141" t="s">
        <v>194</v>
      </c>
      <c r="D119" s="141" t="s">
        <v>116</v>
      </c>
      <c r="E119" s="142" t="s">
        <v>195</v>
      </c>
      <c r="F119" s="143" t="s">
        <v>196</v>
      </c>
      <c r="G119" s="144" t="s">
        <v>187</v>
      </c>
      <c r="H119" s="145">
        <v>178.239</v>
      </c>
      <c r="I119" s="146"/>
      <c r="J119" s="147">
        <f>ROUND($I$119*$H$119,2)</f>
        <v>0</v>
      </c>
      <c r="K119" s="143"/>
      <c r="L119" s="43"/>
      <c r="M119" s="148"/>
      <c r="N119" s="149" t="s">
        <v>42</v>
      </c>
      <c r="O119" s="24"/>
      <c r="P119" s="24"/>
      <c r="Q119" s="150">
        <v>0</v>
      </c>
      <c r="R119" s="150">
        <f>$Q$119*$H$119</f>
        <v>0</v>
      </c>
      <c r="S119" s="150">
        <v>0</v>
      </c>
      <c r="T119" s="151">
        <f>$S$119*$H$119</f>
        <v>0</v>
      </c>
      <c r="AR119" s="84" t="s">
        <v>120</v>
      </c>
      <c r="AT119" s="84" t="s">
        <v>116</v>
      </c>
      <c r="AU119" s="84" t="s">
        <v>77</v>
      </c>
      <c r="AY119" s="6" t="s">
        <v>113</v>
      </c>
      <c r="BE119" s="152">
        <f>IF($N$119="základní",$J$119,0)</f>
        <v>0</v>
      </c>
      <c r="BF119" s="152">
        <f>IF($N$119="snížená",$J$119,0)</f>
        <v>0</v>
      </c>
      <c r="BG119" s="152">
        <f>IF($N$119="zákl. přenesená",$J$119,0)</f>
        <v>0</v>
      </c>
      <c r="BH119" s="152">
        <f>IF($N$119="sníž. přenesená",$J$119,0)</f>
        <v>0</v>
      </c>
      <c r="BI119" s="152">
        <f>IF($N$119="nulová",$J$119,0)</f>
        <v>0</v>
      </c>
      <c r="BJ119" s="84" t="s">
        <v>20</v>
      </c>
      <c r="BK119" s="152">
        <f>ROUND($I$119*$H$119,2)</f>
        <v>0</v>
      </c>
      <c r="BL119" s="84" t="s">
        <v>120</v>
      </c>
      <c r="BM119" s="84" t="s">
        <v>197</v>
      </c>
    </row>
    <row r="120" spans="2:47" s="6" customFormat="1" ht="27" customHeight="1">
      <c r="B120" s="23"/>
      <c r="C120" s="24"/>
      <c r="D120" s="153" t="s">
        <v>132</v>
      </c>
      <c r="E120" s="24"/>
      <c r="F120" s="154" t="s">
        <v>198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132</v>
      </c>
      <c r="AU120" s="6" t="s">
        <v>77</v>
      </c>
    </row>
    <row r="121" spans="2:51" s="6" customFormat="1" ht="15.75" customHeight="1">
      <c r="B121" s="155"/>
      <c r="C121" s="156"/>
      <c r="D121" s="157" t="s">
        <v>143</v>
      </c>
      <c r="E121" s="156"/>
      <c r="F121" s="158" t="s">
        <v>199</v>
      </c>
      <c r="G121" s="156"/>
      <c r="H121" s="159">
        <v>178.239</v>
      </c>
      <c r="J121" s="156"/>
      <c r="K121" s="156"/>
      <c r="L121" s="160"/>
      <c r="M121" s="161"/>
      <c r="N121" s="156"/>
      <c r="O121" s="156"/>
      <c r="P121" s="156"/>
      <c r="Q121" s="156"/>
      <c r="R121" s="156"/>
      <c r="S121" s="156"/>
      <c r="T121" s="162"/>
      <c r="AT121" s="163" t="s">
        <v>143</v>
      </c>
      <c r="AU121" s="163" t="s">
        <v>77</v>
      </c>
      <c r="AV121" s="163" t="s">
        <v>77</v>
      </c>
      <c r="AW121" s="163" t="s">
        <v>71</v>
      </c>
      <c r="AX121" s="163" t="s">
        <v>20</v>
      </c>
      <c r="AY121" s="163" t="s">
        <v>113</v>
      </c>
    </row>
    <row r="122" spans="2:65" s="6" customFormat="1" ht="15.75" customHeight="1">
      <c r="B122" s="23"/>
      <c r="C122" s="141" t="s">
        <v>200</v>
      </c>
      <c r="D122" s="141" t="s">
        <v>116</v>
      </c>
      <c r="E122" s="142" t="s">
        <v>201</v>
      </c>
      <c r="F122" s="143" t="s">
        <v>202</v>
      </c>
      <c r="G122" s="144" t="s">
        <v>187</v>
      </c>
      <c r="H122" s="145">
        <v>9.381</v>
      </c>
      <c r="I122" s="146"/>
      <c r="J122" s="147">
        <f>ROUND($I$122*$H$122,2)</f>
        <v>0</v>
      </c>
      <c r="K122" s="143"/>
      <c r="L122" s="43"/>
      <c r="M122" s="148"/>
      <c r="N122" s="149" t="s">
        <v>42</v>
      </c>
      <c r="O122" s="24"/>
      <c r="P122" s="24"/>
      <c r="Q122" s="150">
        <v>0</v>
      </c>
      <c r="R122" s="150">
        <f>$Q$122*$H$122</f>
        <v>0</v>
      </c>
      <c r="S122" s="150">
        <v>0</v>
      </c>
      <c r="T122" s="151">
        <f>$S$122*$H$122</f>
        <v>0</v>
      </c>
      <c r="AR122" s="84" t="s">
        <v>120</v>
      </c>
      <c r="AT122" s="84" t="s">
        <v>116</v>
      </c>
      <c r="AU122" s="84" t="s">
        <v>77</v>
      </c>
      <c r="AY122" s="6" t="s">
        <v>113</v>
      </c>
      <c r="BE122" s="152">
        <f>IF($N$122="základní",$J$122,0)</f>
        <v>0</v>
      </c>
      <c r="BF122" s="152">
        <f>IF($N$122="snížená",$J$122,0)</f>
        <v>0</v>
      </c>
      <c r="BG122" s="152">
        <f>IF($N$122="zákl. přenesená",$J$122,0)</f>
        <v>0</v>
      </c>
      <c r="BH122" s="152">
        <f>IF($N$122="sníž. přenesená",$J$122,0)</f>
        <v>0</v>
      </c>
      <c r="BI122" s="152">
        <f>IF($N$122="nulová",$J$122,0)</f>
        <v>0</v>
      </c>
      <c r="BJ122" s="84" t="s">
        <v>20</v>
      </c>
      <c r="BK122" s="152">
        <f>ROUND($I$122*$H$122,2)</f>
        <v>0</v>
      </c>
      <c r="BL122" s="84" t="s">
        <v>120</v>
      </c>
      <c r="BM122" s="84" t="s">
        <v>203</v>
      </c>
    </row>
    <row r="123" spans="2:47" s="6" customFormat="1" ht="16.5" customHeight="1">
      <c r="B123" s="23"/>
      <c r="C123" s="24"/>
      <c r="D123" s="153" t="s">
        <v>132</v>
      </c>
      <c r="E123" s="24"/>
      <c r="F123" s="154" t="s">
        <v>204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132</v>
      </c>
      <c r="AU123" s="6" t="s">
        <v>77</v>
      </c>
    </row>
    <row r="124" spans="2:63" s="128" customFormat="1" ht="30.75" customHeight="1">
      <c r="B124" s="129"/>
      <c r="C124" s="130"/>
      <c r="D124" s="130" t="s">
        <v>70</v>
      </c>
      <c r="E124" s="139" t="s">
        <v>205</v>
      </c>
      <c r="F124" s="139" t="s">
        <v>206</v>
      </c>
      <c r="G124" s="130"/>
      <c r="H124" s="130"/>
      <c r="J124" s="140">
        <f>$BK$124</f>
        <v>0</v>
      </c>
      <c r="K124" s="130"/>
      <c r="L124" s="133"/>
      <c r="M124" s="134"/>
      <c r="N124" s="130"/>
      <c r="O124" s="130"/>
      <c r="P124" s="135">
        <f>SUM($P$125:$P$126)</f>
        <v>0</v>
      </c>
      <c r="Q124" s="130"/>
      <c r="R124" s="135">
        <f>SUM($R$125:$R$126)</f>
        <v>0</v>
      </c>
      <c r="S124" s="130"/>
      <c r="T124" s="136">
        <f>SUM($T$125:$T$126)</f>
        <v>0</v>
      </c>
      <c r="AR124" s="137" t="s">
        <v>20</v>
      </c>
      <c r="AT124" s="137" t="s">
        <v>70</v>
      </c>
      <c r="AU124" s="137" t="s">
        <v>20</v>
      </c>
      <c r="AY124" s="137" t="s">
        <v>113</v>
      </c>
      <c r="BK124" s="138">
        <f>SUM($BK$125:$BK$126)</f>
        <v>0</v>
      </c>
    </row>
    <row r="125" spans="2:65" s="6" customFormat="1" ht="15.75" customHeight="1">
      <c r="B125" s="23"/>
      <c r="C125" s="141" t="s">
        <v>207</v>
      </c>
      <c r="D125" s="141" t="s">
        <v>116</v>
      </c>
      <c r="E125" s="142" t="s">
        <v>208</v>
      </c>
      <c r="F125" s="143" t="s">
        <v>209</v>
      </c>
      <c r="G125" s="144" t="s">
        <v>187</v>
      </c>
      <c r="H125" s="145">
        <v>11.374</v>
      </c>
      <c r="I125" s="146"/>
      <c r="J125" s="147">
        <f>ROUND($I$125*$H$125,2)</f>
        <v>0</v>
      </c>
      <c r="K125" s="143" t="s">
        <v>130</v>
      </c>
      <c r="L125" s="43"/>
      <c r="M125" s="148"/>
      <c r="N125" s="149" t="s">
        <v>42</v>
      </c>
      <c r="O125" s="24"/>
      <c r="P125" s="24"/>
      <c r="Q125" s="150">
        <v>0</v>
      </c>
      <c r="R125" s="150">
        <f>$Q$125*$H$125</f>
        <v>0</v>
      </c>
      <c r="S125" s="150">
        <v>0</v>
      </c>
      <c r="T125" s="151">
        <f>$S$125*$H$125</f>
        <v>0</v>
      </c>
      <c r="AR125" s="84" t="s">
        <v>120</v>
      </c>
      <c r="AT125" s="84" t="s">
        <v>116</v>
      </c>
      <c r="AU125" s="84" t="s">
        <v>77</v>
      </c>
      <c r="AY125" s="6" t="s">
        <v>113</v>
      </c>
      <c r="BE125" s="152">
        <f>IF($N$125="základní",$J$125,0)</f>
        <v>0</v>
      </c>
      <c r="BF125" s="152">
        <f>IF($N$125="snížená",$J$125,0)</f>
        <v>0</v>
      </c>
      <c r="BG125" s="152">
        <f>IF($N$125="zákl. přenesená",$J$125,0)</f>
        <v>0</v>
      </c>
      <c r="BH125" s="152">
        <f>IF($N$125="sníž. přenesená",$J$125,0)</f>
        <v>0</v>
      </c>
      <c r="BI125" s="152">
        <f>IF($N$125="nulová",$J$125,0)</f>
        <v>0</v>
      </c>
      <c r="BJ125" s="84" t="s">
        <v>20</v>
      </c>
      <c r="BK125" s="152">
        <f>ROUND($I$125*$H$125,2)</f>
        <v>0</v>
      </c>
      <c r="BL125" s="84" t="s">
        <v>120</v>
      </c>
      <c r="BM125" s="84" t="s">
        <v>210</v>
      </c>
    </row>
    <row r="126" spans="2:47" s="6" customFormat="1" ht="27" customHeight="1">
      <c r="B126" s="23"/>
      <c r="C126" s="24"/>
      <c r="D126" s="153" t="s">
        <v>132</v>
      </c>
      <c r="E126" s="24"/>
      <c r="F126" s="154" t="s">
        <v>211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132</v>
      </c>
      <c r="AU126" s="6" t="s">
        <v>77</v>
      </c>
    </row>
    <row r="127" spans="2:63" s="128" customFormat="1" ht="37.5" customHeight="1">
      <c r="B127" s="129"/>
      <c r="C127" s="130"/>
      <c r="D127" s="130" t="s">
        <v>70</v>
      </c>
      <c r="E127" s="131" t="s">
        <v>212</v>
      </c>
      <c r="F127" s="131" t="s">
        <v>213</v>
      </c>
      <c r="G127" s="130"/>
      <c r="H127" s="130"/>
      <c r="J127" s="132">
        <f>$BK$127</f>
        <v>0</v>
      </c>
      <c r="K127" s="130"/>
      <c r="L127" s="133"/>
      <c r="M127" s="134"/>
      <c r="N127" s="130"/>
      <c r="O127" s="130"/>
      <c r="P127" s="135">
        <f>$P$128</f>
        <v>0</v>
      </c>
      <c r="Q127" s="130"/>
      <c r="R127" s="135">
        <f>$R$128</f>
        <v>0.0541212</v>
      </c>
      <c r="S127" s="130"/>
      <c r="T127" s="136">
        <f>$T$128</f>
        <v>0</v>
      </c>
      <c r="AR127" s="137" t="s">
        <v>77</v>
      </c>
      <c r="AT127" s="137" t="s">
        <v>70</v>
      </c>
      <c r="AU127" s="137" t="s">
        <v>71</v>
      </c>
      <c r="AY127" s="137" t="s">
        <v>113</v>
      </c>
      <c r="BK127" s="138">
        <f>$BK$128</f>
        <v>0</v>
      </c>
    </row>
    <row r="128" spans="2:63" s="128" customFormat="1" ht="21" customHeight="1">
      <c r="B128" s="129"/>
      <c r="C128" s="130"/>
      <c r="D128" s="130" t="s">
        <v>70</v>
      </c>
      <c r="E128" s="139" t="s">
        <v>214</v>
      </c>
      <c r="F128" s="139" t="s">
        <v>215</v>
      </c>
      <c r="G128" s="130"/>
      <c r="H128" s="130"/>
      <c r="J128" s="140">
        <f>$BK$128</f>
        <v>0</v>
      </c>
      <c r="K128" s="130"/>
      <c r="L128" s="133"/>
      <c r="M128" s="134"/>
      <c r="N128" s="130"/>
      <c r="O128" s="130"/>
      <c r="P128" s="135">
        <f>SUM($P$129:$P$132)</f>
        <v>0</v>
      </c>
      <c r="Q128" s="130"/>
      <c r="R128" s="135">
        <f>SUM($R$129:$R$132)</f>
        <v>0.0541212</v>
      </c>
      <c r="S128" s="130"/>
      <c r="T128" s="136">
        <f>SUM($T$129:$T$132)</f>
        <v>0</v>
      </c>
      <c r="AR128" s="137" t="s">
        <v>77</v>
      </c>
      <c r="AT128" s="137" t="s">
        <v>70</v>
      </c>
      <c r="AU128" s="137" t="s">
        <v>20</v>
      </c>
      <c r="AY128" s="137" t="s">
        <v>113</v>
      </c>
      <c r="BK128" s="138">
        <f>SUM($BK$129:$BK$132)</f>
        <v>0</v>
      </c>
    </row>
    <row r="129" spans="2:65" s="6" customFormat="1" ht="15.75" customHeight="1">
      <c r="B129" s="23"/>
      <c r="C129" s="141" t="s">
        <v>216</v>
      </c>
      <c r="D129" s="141" t="s">
        <v>116</v>
      </c>
      <c r="E129" s="142" t="s">
        <v>217</v>
      </c>
      <c r="F129" s="143" t="s">
        <v>218</v>
      </c>
      <c r="G129" s="144" t="s">
        <v>119</v>
      </c>
      <c r="H129" s="145">
        <v>17</v>
      </c>
      <c r="I129" s="146"/>
      <c r="J129" s="147">
        <f>ROUND($I$129*$H$129,2)</f>
        <v>0</v>
      </c>
      <c r="K129" s="143" t="s">
        <v>130</v>
      </c>
      <c r="L129" s="43"/>
      <c r="M129" s="148"/>
      <c r="N129" s="149" t="s">
        <v>42</v>
      </c>
      <c r="O129" s="24"/>
      <c r="P129" s="24"/>
      <c r="Q129" s="150">
        <v>0.0031836</v>
      </c>
      <c r="R129" s="150">
        <f>$Q$129*$H$129</f>
        <v>0.0541212</v>
      </c>
      <c r="S129" s="150">
        <v>0</v>
      </c>
      <c r="T129" s="151">
        <f>$S$129*$H$129</f>
        <v>0</v>
      </c>
      <c r="AR129" s="84" t="s">
        <v>194</v>
      </c>
      <c r="AT129" s="84" t="s">
        <v>116</v>
      </c>
      <c r="AU129" s="84" t="s">
        <v>77</v>
      </c>
      <c r="AY129" s="6" t="s">
        <v>113</v>
      </c>
      <c r="BE129" s="152">
        <f>IF($N$129="základní",$J$129,0)</f>
        <v>0</v>
      </c>
      <c r="BF129" s="152">
        <f>IF($N$129="snížená",$J$129,0)</f>
        <v>0</v>
      </c>
      <c r="BG129" s="152">
        <f>IF($N$129="zákl. přenesená",$J$129,0)</f>
        <v>0</v>
      </c>
      <c r="BH129" s="152">
        <f>IF($N$129="sníž. přenesená",$J$129,0)</f>
        <v>0</v>
      </c>
      <c r="BI129" s="152">
        <f>IF($N$129="nulová",$J$129,0)</f>
        <v>0</v>
      </c>
      <c r="BJ129" s="84" t="s">
        <v>20</v>
      </c>
      <c r="BK129" s="152">
        <f>ROUND($I$129*$H$129,2)</f>
        <v>0</v>
      </c>
      <c r="BL129" s="84" t="s">
        <v>194</v>
      </c>
      <c r="BM129" s="84" t="s">
        <v>219</v>
      </c>
    </row>
    <row r="130" spans="2:47" s="6" customFormat="1" ht="27" customHeight="1">
      <c r="B130" s="23"/>
      <c r="C130" s="24"/>
      <c r="D130" s="153" t="s">
        <v>132</v>
      </c>
      <c r="E130" s="24"/>
      <c r="F130" s="154" t="s">
        <v>220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132</v>
      </c>
      <c r="AU130" s="6" t="s">
        <v>77</v>
      </c>
    </row>
    <row r="131" spans="2:65" s="6" customFormat="1" ht="15.75" customHeight="1">
      <c r="B131" s="23"/>
      <c r="C131" s="141" t="s">
        <v>221</v>
      </c>
      <c r="D131" s="141" t="s">
        <v>116</v>
      </c>
      <c r="E131" s="142" t="s">
        <v>222</v>
      </c>
      <c r="F131" s="143" t="s">
        <v>223</v>
      </c>
      <c r="G131" s="144" t="s">
        <v>224</v>
      </c>
      <c r="H131" s="164"/>
      <c r="I131" s="146"/>
      <c r="J131" s="147">
        <f>ROUND($I$131*$H$131,2)</f>
        <v>0</v>
      </c>
      <c r="K131" s="143" t="s">
        <v>130</v>
      </c>
      <c r="L131" s="43"/>
      <c r="M131" s="148"/>
      <c r="N131" s="149" t="s">
        <v>42</v>
      </c>
      <c r="O131" s="24"/>
      <c r="P131" s="24"/>
      <c r="Q131" s="150">
        <v>0</v>
      </c>
      <c r="R131" s="150">
        <f>$Q$131*$H$131</f>
        <v>0</v>
      </c>
      <c r="S131" s="150">
        <v>0</v>
      </c>
      <c r="T131" s="151">
        <f>$S$131*$H$131</f>
        <v>0</v>
      </c>
      <c r="AR131" s="84" t="s">
        <v>194</v>
      </c>
      <c r="AT131" s="84" t="s">
        <v>116</v>
      </c>
      <c r="AU131" s="84" t="s">
        <v>77</v>
      </c>
      <c r="AY131" s="6" t="s">
        <v>113</v>
      </c>
      <c r="BE131" s="152">
        <f>IF($N$131="základní",$J$131,0)</f>
        <v>0</v>
      </c>
      <c r="BF131" s="152">
        <f>IF($N$131="snížená",$J$131,0)</f>
        <v>0</v>
      </c>
      <c r="BG131" s="152">
        <f>IF($N$131="zákl. přenesená",$J$131,0)</f>
        <v>0</v>
      </c>
      <c r="BH131" s="152">
        <f>IF($N$131="sníž. přenesená",$J$131,0)</f>
        <v>0</v>
      </c>
      <c r="BI131" s="152">
        <f>IF($N$131="nulová",$J$131,0)</f>
        <v>0</v>
      </c>
      <c r="BJ131" s="84" t="s">
        <v>20</v>
      </c>
      <c r="BK131" s="152">
        <f>ROUND($I$131*$H$131,2)</f>
        <v>0</v>
      </c>
      <c r="BL131" s="84" t="s">
        <v>194</v>
      </c>
      <c r="BM131" s="84" t="s">
        <v>225</v>
      </c>
    </row>
    <row r="132" spans="2:47" s="6" customFormat="1" ht="27" customHeight="1">
      <c r="B132" s="23"/>
      <c r="C132" s="24"/>
      <c r="D132" s="153" t="s">
        <v>132</v>
      </c>
      <c r="E132" s="24"/>
      <c r="F132" s="154" t="s">
        <v>226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132</v>
      </c>
      <c r="AU132" s="6" t="s">
        <v>77</v>
      </c>
    </row>
    <row r="133" spans="2:63" s="128" customFormat="1" ht="37.5" customHeight="1">
      <c r="B133" s="129"/>
      <c r="C133" s="130"/>
      <c r="D133" s="130" t="s">
        <v>70</v>
      </c>
      <c r="E133" s="131" t="s">
        <v>227</v>
      </c>
      <c r="F133" s="131" t="s">
        <v>228</v>
      </c>
      <c r="G133" s="130"/>
      <c r="H133" s="130"/>
      <c r="J133" s="132">
        <f>$BK$133</f>
        <v>0</v>
      </c>
      <c r="K133" s="130"/>
      <c r="L133" s="133"/>
      <c r="M133" s="134"/>
      <c r="N133" s="130"/>
      <c r="O133" s="130"/>
      <c r="P133" s="135">
        <f>$P$134+$P$137+$P$140</f>
        <v>0</v>
      </c>
      <c r="Q133" s="130"/>
      <c r="R133" s="135">
        <f>$R$134+$R$137+$R$140</f>
        <v>0</v>
      </c>
      <c r="S133" s="130"/>
      <c r="T133" s="136">
        <f>$T$134+$T$137+$T$140</f>
        <v>0</v>
      </c>
      <c r="AR133" s="137" t="s">
        <v>138</v>
      </c>
      <c r="AT133" s="137" t="s">
        <v>70</v>
      </c>
      <c r="AU133" s="137" t="s">
        <v>71</v>
      </c>
      <c r="AY133" s="137" t="s">
        <v>113</v>
      </c>
      <c r="BK133" s="138">
        <f>$BK$134+$BK$137+$BK$140</f>
        <v>0</v>
      </c>
    </row>
    <row r="134" spans="2:63" s="128" customFormat="1" ht="21" customHeight="1">
      <c r="B134" s="129"/>
      <c r="C134" s="130"/>
      <c r="D134" s="130" t="s">
        <v>70</v>
      </c>
      <c r="E134" s="139" t="s">
        <v>229</v>
      </c>
      <c r="F134" s="139" t="s">
        <v>230</v>
      </c>
      <c r="G134" s="130"/>
      <c r="H134" s="130"/>
      <c r="J134" s="140">
        <f>$BK$134</f>
        <v>0</v>
      </c>
      <c r="K134" s="130"/>
      <c r="L134" s="133"/>
      <c r="M134" s="134"/>
      <c r="N134" s="130"/>
      <c r="O134" s="130"/>
      <c r="P134" s="135">
        <f>SUM($P$135:$P$136)</f>
        <v>0</v>
      </c>
      <c r="Q134" s="130"/>
      <c r="R134" s="135">
        <f>SUM($R$135:$R$136)</f>
        <v>0</v>
      </c>
      <c r="S134" s="130"/>
      <c r="T134" s="136">
        <f>SUM($T$135:$T$136)</f>
        <v>0</v>
      </c>
      <c r="AR134" s="137" t="s">
        <v>138</v>
      </c>
      <c r="AT134" s="137" t="s">
        <v>70</v>
      </c>
      <c r="AU134" s="137" t="s">
        <v>20</v>
      </c>
      <c r="AY134" s="137" t="s">
        <v>113</v>
      </c>
      <c r="BK134" s="138">
        <f>SUM($BK$135:$BK$136)</f>
        <v>0</v>
      </c>
    </row>
    <row r="135" spans="2:65" s="6" customFormat="1" ht="15.75" customHeight="1">
      <c r="B135" s="23"/>
      <c r="C135" s="141" t="s">
        <v>6</v>
      </c>
      <c r="D135" s="141" t="s">
        <v>116</v>
      </c>
      <c r="E135" s="142" t="s">
        <v>231</v>
      </c>
      <c r="F135" s="143" t="s">
        <v>230</v>
      </c>
      <c r="G135" s="144" t="s">
        <v>232</v>
      </c>
      <c r="H135" s="145">
        <v>1</v>
      </c>
      <c r="I135" s="146"/>
      <c r="J135" s="147">
        <f>ROUND($I$135*$H$135,2)</f>
        <v>0</v>
      </c>
      <c r="K135" s="143" t="s">
        <v>130</v>
      </c>
      <c r="L135" s="43"/>
      <c r="M135" s="148"/>
      <c r="N135" s="149" t="s">
        <v>42</v>
      </c>
      <c r="O135" s="24"/>
      <c r="P135" s="24"/>
      <c r="Q135" s="150">
        <v>0</v>
      </c>
      <c r="R135" s="150">
        <f>$Q$135*$H$135</f>
        <v>0</v>
      </c>
      <c r="S135" s="150">
        <v>0</v>
      </c>
      <c r="T135" s="151">
        <f>$S$135*$H$135</f>
        <v>0</v>
      </c>
      <c r="AR135" s="84" t="s">
        <v>233</v>
      </c>
      <c r="AT135" s="84" t="s">
        <v>116</v>
      </c>
      <c r="AU135" s="84" t="s">
        <v>77</v>
      </c>
      <c r="AY135" s="6" t="s">
        <v>113</v>
      </c>
      <c r="BE135" s="152">
        <f>IF($N$135="základní",$J$135,0)</f>
        <v>0</v>
      </c>
      <c r="BF135" s="152">
        <f>IF($N$135="snížená",$J$135,0)</f>
        <v>0</v>
      </c>
      <c r="BG135" s="152">
        <f>IF($N$135="zákl. přenesená",$J$135,0)</f>
        <v>0</v>
      </c>
      <c r="BH135" s="152">
        <f>IF($N$135="sníž. přenesená",$J$135,0)</f>
        <v>0</v>
      </c>
      <c r="BI135" s="152">
        <f>IF($N$135="nulová",$J$135,0)</f>
        <v>0</v>
      </c>
      <c r="BJ135" s="84" t="s">
        <v>20</v>
      </c>
      <c r="BK135" s="152">
        <f>ROUND($I$135*$H$135,2)</f>
        <v>0</v>
      </c>
      <c r="BL135" s="84" t="s">
        <v>233</v>
      </c>
      <c r="BM135" s="84" t="s">
        <v>234</v>
      </c>
    </row>
    <row r="136" spans="2:47" s="6" customFormat="1" ht="16.5" customHeight="1">
      <c r="B136" s="23"/>
      <c r="C136" s="24"/>
      <c r="D136" s="153" t="s">
        <v>132</v>
      </c>
      <c r="E136" s="24"/>
      <c r="F136" s="154" t="s">
        <v>235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132</v>
      </c>
      <c r="AU136" s="6" t="s">
        <v>77</v>
      </c>
    </row>
    <row r="137" spans="2:63" s="128" customFormat="1" ht="30.75" customHeight="1">
      <c r="B137" s="129"/>
      <c r="C137" s="130"/>
      <c r="D137" s="130" t="s">
        <v>70</v>
      </c>
      <c r="E137" s="139" t="s">
        <v>236</v>
      </c>
      <c r="F137" s="139" t="s">
        <v>237</v>
      </c>
      <c r="G137" s="130"/>
      <c r="H137" s="130"/>
      <c r="J137" s="140">
        <f>$BK$137</f>
        <v>0</v>
      </c>
      <c r="K137" s="130"/>
      <c r="L137" s="133"/>
      <c r="M137" s="134"/>
      <c r="N137" s="130"/>
      <c r="O137" s="130"/>
      <c r="P137" s="135">
        <f>SUM($P$138:$P$139)</f>
        <v>0</v>
      </c>
      <c r="Q137" s="130"/>
      <c r="R137" s="135">
        <f>SUM($R$138:$R$139)</f>
        <v>0</v>
      </c>
      <c r="S137" s="130"/>
      <c r="T137" s="136">
        <f>SUM($T$138:$T$139)</f>
        <v>0</v>
      </c>
      <c r="AR137" s="137" t="s">
        <v>138</v>
      </c>
      <c r="AT137" s="137" t="s">
        <v>70</v>
      </c>
      <c r="AU137" s="137" t="s">
        <v>20</v>
      </c>
      <c r="AY137" s="137" t="s">
        <v>113</v>
      </c>
      <c r="BK137" s="138">
        <f>SUM($BK$138:$BK$139)</f>
        <v>0</v>
      </c>
    </row>
    <row r="138" spans="2:65" s="6" customFormat="1" ht="15.75" customHeight="1">
      <c r="B138" s="23"/>
      <c r="C138" s="141" t="s">
        <v>238</v>
      </c>
      <c r="D138" s="141" t="s">
        <v>116</v>
      </c>
      <c r="E138" s="142" t="s">
        <v>239</v>
      </c>
      <c r="F138" s="143" t="s">
        <v>240</v>
      </c>
      <c r="G138" s="144" t="s">
        <v>232</v>
      </c>
      <c r="H138" s="145">
        <v>1</v>
      </c>
      <c r="I138" s="146"/>
      <c r="J138" s="147">
        <f>ROUND($I$138*$H$138,2)</f>
        <v>0</v>
      </c>
      <c r="K138" s="143" t="s">
        <v>130</v>
      </c>
      <c r="L138" s="43"/>
      <c r="M138" s="148"/>
      <c r="N138" s="149" t="s">
        <v>42</v>
      </c>
      <c r="O138" s="24"/>
      <c r="P138" s="24"/>
      <c r="Q138" s="150">
        <v>0</v>
      </c>
      <c r="R138" s="150">
        <f>$Q$138*$H$138</f>
        <v>0</v>
      </c>
      <c r="S138" s="150">
        <v>0</v>
      </c>
      <c r="T138" s="151">
        <f>$S$138*$H$138</f>
        <v>0</v>
      </c>
      <c r="AR138" s="84" t="s">
        <v>233</v>
      </c>
      <c r="AT138" s="84" t="s">
        <v>116</v>
      </c>
      <c r="AU138" s="84" t="s">
        <v>77</v>
      </c>
      <c r="AY138" s="6" t="s">
        <v>113</v>
      </c>
      <c r="BE138" s="152">
        <f>IF($N$138="základní",$J$138,0)</f>
        <v>0</v>
      </c>
      <c r="BF138" s="152">
        <f>IF($N$138="snížená",$J$138,0)</f>
        <v>0</v>
      </c>
      <c r="BG138" s="152">
        <f>IF($N$138="zákl. přenesená",$J$138,0)</f>
        <v>0</v>
      </c>
      <c r="BH138" s="152">
        <f>IF($N$138="sníž. přenesená",$J$138,0)</f>
        <v>0</v>
      </c>
      <c r="BI138" s="152">
        <f>IF($N$138="nulová",$J$138,0)</f>
        <v>0</v>
      </c>
      <c r="BJ138" s="84" t="s">
        <v>20</v>
      </c>
      <c r="BK138" s="152">
        <f>ROUND($I$138*$H$138,2)</f>
        <v>0</v>
      </c>
      <c r="BL138" s="84" t="s">
        <v>233</v>
      </c>
      <c r="BM138" s="84" t="s">
        <v>241</v>
      </c>
    </row>
    <row r="139" spans="2:47" s="6" customFormat="1" ht="16.5" customHeight="1">
      <c r="B139" s="23"/>
      <c r="C139" s="24"/>
      <c r="D139" s="153" t="s">
        <v>132</v>
      </c>
      <c r="E139" s="24"/>
      <c r="F139" s="154" t="s">
        <v>242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132</v>
      </c>
      <c r="AU139" s="6" t="s">
        <v>77</v>
      </c>
    </row>
    <row r="140" spans="2:63" s="128" customFormat="1" ht="30.75" customHeight="1">
      <c r="B140" s="129"/>
      <c r="C140" s="130"/>
      <c r="D140" s="130" t="s">
        <v>70</v>
      </c>
      <c r="E140" s="139" t="s">
        <v>243</v>
      </c>
      <c r="F140" s="139" t="s">
        <v>244</v>
      </c>
      <c r="G140" s="130"/>
      <c r="H140" s="130"/>
      <c r="J140" s="140">
        <f>$BK$140</f>
        <v>0</v>
      </c>
      <c r="K140" s="130"/>
      <c r="L140" s="133"/>
      <c r="M140" s="134"/>
      <c r="N140" s="130"/>
      <c r="O140" s="130"/>
      <c r="P140" s="135">
        <f>SUM($P$141:$P$142)</f>
        <v>0</v>
      </c>
      <c r="Q140" s="130"/>
      <c r="R140" s="135">
        <f>SUM($R$141:$R$142)</f>
        <v>0</v>
      </c>
      <c r="S140" s="130"/>
      <c r="T140" s="136">
        <f>SUM($T$141:$T$142)</f>
        <v>0</v>
      </c>
      <c r="AR140" s="137" t="s">
        <v>138</v>
      </c>
      <c r="AT140" s="137" t="s">
        <v>70</v>
      </c>
      <c r="AU140" s="137" t="s">
        <v>20</v>
      </c>
      <c r="AY140" s="137" t="s">
        <v>113</v>
      </c>
      <c r="BK140" s="138">
        <f>SUM($BK$141:$BK$142)</f>
        <v>0</v>
      </c>
    </row>
    <row r="141" spans="2:65" s="6" customFormat="1" ht="15.75" customHeight="1">
      <c r="B141" s="23"/>
      <c r="C141" s="141" t="s">
        <v>245</v>
      </c>
      <c r="D141" s="141" t="s">
        <v>116</v>
      </c>
      <c r="E141" s="142" t="s">
        <v>246</v>
      </c>
      <c r="F141" s="143" t="s">
        <v>244</v>
      </c>
      <c r="G141" s="144" t="s">
        <v>232</v>
      </c>
      <c r="H141" s="145">
        <v>1</v>
      </c>
      <c r="I141" s="146"/>
      <c r="J141" s="147">
        <f>ROUND($I$141*$H$141,2)</f>
        <v>0</v>
      </c>
      <c r="K141" s="143" t="s">
        <v>130</v>
      </c>
      <c r="L141" s="43"/>
      <c r="M141" s="148"/>
      <c r="N141" s="149" t="s">
        <v>42</v>
      </c>
      <c r="O141" s="24"/>
      <c r="P141" s="24"/>
      <c r="Q141" s="150">
        <v>0</v>
      </c>
      <c r="R141" s="150">
        <f>$Q$141*$H$141</f>
        <v>0</v>
      </c>
      <c r="S141" s="150">
        <v>0</v>
      </c>
      <c r="T141" s="151">
        <f>$S$141*$H$141</f>
        <v>0</v>
      </c>
      <c r="AR141" s="84" t="s">
        <v>233</v>
      </c>
      <c r="AT141" s="84" t="s">
        <v>116</v>
      </c>
      <c r="AU141" s="84" t="s">
        <v>77</v>
      </c>
      <c r="AY141" s="6" t="s">
        <v>113</v>
      </c>
      <c r="BE141" s="152">
        <f>IF($N$141="základní",$J$141,0)</f>
        <v>0</v>
      </c>
      <c r="BF141" s="152">
        <f>IF($N$141="snížená",$J$141,0)</f>
        <v>0</v>
      </c>
      <c r="BG141" s="152">
        <f>IF($N$141="zákl. přenesená",$J$141,0)</f>
        <v>0</v>
      </c>
      <c r="BH141" s="152">
        <f>IF($N$141="sníž. přenesená",$J$141,0)</f>
        <v>0</v>
      </c>
      <c r="BI141" s="152">
        <f>IF($N$141="nulová",$J$141,0)</f>
        <v>0</v>
      </c>
      <c r="BJ141" s="84" t="s">
        <v>20</v>
      </c>
      <c r="BK141" s="152">
        <f>ROUND($I$141*$H$141,2)</f>
        <v>0</v>
      </c>
      <c r="BL141" s="84" t="s">
        <v>233</v>
      </c>
      <c r="BM141" s="84" t="s">
        <v>247</v>
      </c>
    </row>
    <row r="142" spans="2:47" s="6" customFormat="1" ht="16.5" customHeight="1">
      <c r="B142" s="23"/>
      <c r="C142" s="24"/>
      <c r="D142" s="153" t="s">
        <v>132</v>
      </c>
      <c r="E142" s="24"/>
      <c r="F142" s="154" t="s">
        <v>248</v>
      </c>
      <c r="G142" s="24"/>
      <c r="H142" s="24"/>
      <c r="J142" s="24"/>
      <c r="K142" s="24"/>
      <c r="L142" s="43"/>
      <c r="M142" s="165"/>
      <c r="N142" s="166"/>
      <c r="O142" s="166"/>
      <c r="P142" s="166"/>
      <c r="Q142" s="166"/>
      <c r="R142" s="166"/>
      <c r="S142" s="166"/>
      <c r="T142" s="167"/>
      <c r="AT142" s="6" t="s">
        <v>132</v>
      </c>
      <c r="AU142" s="6" t="s">
        <v>77</v>
      </c>
    </row>
    <row r="143" spans="2:12" s="6" customFormat="1" ht="7.5" customHeight="1">
      <c r="B143" s="38"/>
      <c r="C143" s="39"/>
      <c r="D143" s="39"/>
      <c r="E143" s="39"/>
      <c r="F143" s="39"/>
      <c r="G143" s="39"/>
      <c r="H143" s="39"/>
      <c r="I143" s="96"/>
      <c r="J143" s="39"/>
      <c r="K143" s="39"/>
      <c r="L143" s="43"/>
    </row>
    <row r="144" s="2" customFormat="1" ht="14.25" customHeight="1"/>
  </sheetData>
  <sheetProtection password="CC35" sheet="1" objects="1" scenarios="1" formatColumns="0" formatRows="0" sort="0" autoFilter="0"/>
  <autoFilter ref="C81:K81"/>
  <mergeCells count="6">
    <mergeCell ref="E43:H43"/>
    <mergeCell ref="E74:H74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tabSelected="1" workbookViewId="0" topLeftCell="A217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82" customFormat="1" ht="45" customHeight="1">
      <c r="B3" s="180"/>
      <c r="C3" s="265" t="s">
        <v>256</v>
      </c>
      <c r="D3" s="265"/>
      <c r="E3" s="265"/>
      <c r="F3" s="265"/>
      <c r="G3" s="265"/>
      <c r="H3" s="265"/>
      <c r="I3" s="265"/>
      <c r="J3" s="265"/>
      <c r="K3" s="181"/>
    </row>
    <row r="4" spans="2:11" ht="25.5" customHeight="1">
      <c r="B4" s="183"/>
      <c r="C4" s="270" t="s">
        <v>257</v>
      </c>
      <c r="D4" s="270"/>
      <c r="E4" s="270"/>
      <c r="F4" s="270"/>
      <c r="G4" s="270"/>
      <c r="H4" s="270"/>
      <c r="I4" s="270"/>
      <c r="J4" s="270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268" t="s">
        <v>258</v>
      </c>
      <c r="D6" s="268"/>
      <c r="E6" s="268"/>
      <c r="F6" s="268"/>
      <c r="G6" s="268"/>
      <c r="H6" s="268"/>
      <c r="I6" s="268"/>
      <c r="J6" s="268"/>
      <c r="K6" s="184"/>
    </row>
    <row r="7" spans="2:11" ht="15" customHeight="1">
      <c r="B7" s="187"/>
      <c r="C7" s="268" t="s">
        <v>259</v>
      </c>
      <c r="D7" s="268"/>
      <c r="E7" s="268"/>
      <c r="F7" s="268"/>
      <c r="G7" s="268"/>
      <c r="H7" s="268"/>
      <c r="I7" s="268"/>
      <c r="J7" s="268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268" t="s">
        <v>260</v>
      </c>
      <c r="D9" s="268"/>
      <c r="E9" s="268"/>
      <c r="F9" s="268"/>
      <c r="G9" s="268"/>
      <c r="H9" s="268"/>
      <c r="I9" s="268"/>
      <c r="J9" s="268"/>
      <c r="K9" s="184"/>
    </row>
    <row r="10" spans="2:11" ht="15" customHeight="1">
      <c r="B10" s="187"/>
      <c r="C10" s="186"/>
      <c r="D10" s="268" t="s">
        <v>261</v>
      </c>
      <c r="E10" s="268"/>
      <c r="F10" s="268"/>
      <c r="G10" s="268"/>
      <c r="H10" s="268"/>
      <c r="I10" s="268"/>
      <c r="J10" s="268"/>
      <c r="K10" s="184"/>
    </row>
    <row r="11" spans="2:11" ht="15" customHeight="1">
      <c r="B11" s="187"/>
      <c r="C11" s="188"/>
      <c r="D11" s="268" t="s">
        <v>262</v>
      </c>
      <c r="E11" s="268"/>
      <c r="F11" s="268"/>
      <c r="G11" s="268"/>
      <c r="H11" s="268"/>
      <c r="I11" s="268"/>
      <c r="J11" s="268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268" t="s">
        <v>263</v>
      </c>
      <c r="E13" s="268"/>
      <c r="F13" s="268"/>
      <c r="G13" s="268"/>
      <c r="H13" s="268"/>
      <c r="I13" s="268"/>
      <c r="J13" s="268"/>
      <c r="K13" s="184"/>
    </row>
    <row r="14" spans="2:11" ht="15" customHeight="1">
      <c r="B14" s="187"/>
      <c r="C14" s="188"/>
      <c r="D14" s="268" t="s">
        <v>264</v>
      </c>
      <c r="E14" s="268"/>
      <c r="F14" s="268"/>
      <c r="G14" s="268"/>
      <c r="H14" s="268"/>
      <c r="I14" s="268"/>
      <c r="J14" s="268"/>
      <c r="K14" s="184"/>
    </row>
    <row r="15" spans="2:11" ht="15" customHeight="1">
      <c r="B15" s="187"/>
      <c r="C15" s="188"/>
      <c r="D15" s="268" t="s">
        <v>265</v>
      </c>
      <c r="E15" s="268"/>
      <c r="F15" s="268"/>
      <c r="G15" s="268"/>
      <c r="H15" s="268"/>
      <c r="I15" s="268"/>
      <c r="J15" s="268"/>
      <c r="K15" s="184"/>
    </row>
    <row r="16" spans="2:11" ht="15" customHeight="1">
      <c r="B16" s="187"/>
      <c r="C16" s="188"/>
      <c r="D16" s="188"/>
      <c r="E16" s="189" t="s">
        <v>74</v>
      </c>
      <c r="F16" s="268" t="s">
        <v>266</v>
      </c>
      <c r="G16" s="268"/>
      <c r="H16" s="268"/>
      <c r="I16" s="268"/>
      <c r="J16" s="268"/>
      <c r="K16" s="184"/>
    </row>
    <row r="17" spans="2:11" ht="15" customHeight="1">
      <c r="B17" s="187"/>
      <c r="C17" s="188"/>
      <c r="D17" s="188"/>
      <c r="E17" s="189" t="s">
        <v>267</v>
      </c>
      <c r="F17" s="268" t="s">
        <v>268</v>
      </c>
      <c r="G17" s="268"/>
      <c r="H17" s="268"/>
      <c r="I17" s="268"/>
      <c r="J17" s="268"/>
      <c r="K17" s="184"/>
    </row>
    <row r="18" spans="2:11" ht="15" customHeight="1">
      <c r="B18" s="187"/>
      <c r="C18" s="188"/>
      <c r="D18" s="188"/>
      <c r="E18" s="189" t="s">
        <v>269</v>
      </c>
      <c r="F18" s="268" t="s">
        <v>270</v>
      </c>
      <c r="G18" s="268"/>
      <c r="H18" s="268"/>
      <c r="I18" s="268"/>
      <c r="J18" s="268"/>
      <c r="K18" s="184"/>
    </row>
    <row r="19" spans="2:11" ht="15" customHeight="1">
      <c r="B19" s="187"/>
      <c r="C19" s="188"/>
      <c r="D19" s="188"/>
      <c r="E19" s="189" t="s">
        <v>271</v>
      </c>
      <c r="F19" s="268" t="s">
        <v>272</v>
      </c>
      <c r="G19" s="268"/>
      <c r="H19" s="268"/>
      <c r="I19" s="268"/>
      <c r="J19" s="268"/>
      <c r="K19" s="184"/>
    </row>
    <row r="20" spans="2:11" ht="15" customHeight="1">
      <c r="B20" s="187"/>
      <c r="C20" s="188"/>
      <c r="D20" s="188"/>
      <c r="E20" s="189" t="s">
        <v>273</v>
      </c>
      <c r="F20" s="268" t="s">
        <v>274</v>
      </c>
      <c r="G20" s="268"/>
      <c r="H20" s="268"/>
      <c r="I20" s="268"/>
      <c r="J20" s="268"/>
      <c r="K20" s="184"/>
    </row>
    <row r="21" spans="2:11" ht="15" customHeight="1">
      <c r="B21" s="187"/>
      <c r="C21" s="188"/>
      <c r="D21" s="188"/>
      <c r="E21" s="189" t="s">
        <v>275</v>
      </c>
      <c r="F21" s="268" t="s">
        <v>276</v>
      </c>
      <c r="G21" s="268"/>
      <c r="H21" s="268"/>
      <c r="I21" s="268"/>
      <c r="J21" s="268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268" t="s">
        <v>277</v>
      </c>
      <c r="D23" s="268"/>
      <c r="E23" s="268"/>
      <c r="F23" s="268"/>
      <c r="G23" s="268"/>
      <c r="H23" s="268"/>
      <c r="I23" s="268"/>
      <c r="J23" s="268"/>
      <c r="K23" s="184"/>
    </row>
    <row r="24" spans="2:11" ht="15" customHeight="1">
      <c r="B24" s="187"/>
      <c r="C24" s="268" t="s">
        <v>278</v>
      </c>
      <c r="D24" s="268"/>
      <c r="E24" s="268"/>
      <c r="F24" s="268"/>
      <c r="G24" s="268"/>
      <c r="H24" s="268"/>
      <c r="I24" s="268"/>
      <c r="J24" s="268"/>
      <c r="K24" s="184"/>
    </row>
    <row r="25" spans="2:11" ht="15" customHeight="1">
      <c r="B25" s="187"/>
      <c r="C25" s="186"/>
      <c r="D25" s="268" t="s">
        <v>279</v>
      </c>
      <c r="E25" s="268"/>
      <c r="F25" s="268"/>
      <c r="G25" s="268"/>
      <c r="H25" s="268"/>
      <c r="I25" s="268"/>
      <c r="J25" s="268"/>
      <c r="K25" s="184"/>
    </row>
    <row r="26" spans="2:11" ht="15" customHeight="1">
      <c r="B26" s="187"/>
      <c r="C26" s="188"/>
      <c r="D26" s="268" t="s">
        <v>280</v>
      </c>
      <c r="E26" s="268"/>
      <c r="F26" s="268"/>
      <c r="G26" s="268"/>
      <c r="H26" s="268"/>
      <c r="I26" s="268"/>
      <c r="J26" s="268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268" t="s">
        <v>281</v>
      </c>
      <c r="E28" s="268"/>
      <c r="F28" s="268"/>
      <c r="G28" s="268"/>
      <c r="H28" s="268"/>
      <c r="I28" s="268"/>
      <c r="J28" s="268"/>
      <c r="K28" s="184"/>
    </row>
    <row r="29" spans="2:11" ht="15" customHeight="1">
      <c r="B29" s="187"/>
      <c r="C29" s="188"/>
      <c r="D29" s="268" t="s">
        <v>282</v>
      </c>
      <c r="E29" s="268"/>
      <c r="F29" s="268"/>
      <c r="G29" s="268"/>
      <c r="H29" s="268"/>
      <c r="I29" s="268"/>
      <c r="J29" s="268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268" t="s">
        <v>283</v>
      </c>
      <c r="E31" s="268"/>
      <c r="F31" s="268"/>
      <c r="G31" s="268"/>
      <c r="H31" s="268"/>
      <c r="I31" s="268"/>
      <c r="J31" s="268"/>
      <c r="K31" s="184"/>
    </row>
    <row r="32" spans="2:11" ht="15" customHeight="1">
      <c r="B32" s="187"/>
      <c r="C32" s="188"/>
      <c r="D32" s="268" t="s">
        <v>284</v>
      </c>
      <c r="E32" s="268"/>
      <c r="F32" s="268"/>
      <c r="G32" s="268"/>
      <c r="H32" s="268"/>
      <c r="I32" s="268"/>
      <c r="J32" s="268"/>
      <c r="K32" s="184"/>
    </row>
    <row r="33" spans="2:11" ht="15" customHeight="1">
      <c r="B33" s="187"/>
      <c r="C33" s="188"/>
      <c r="D33" s="268" t="s">
        <v>285</v>
      </c>
      <c r="E33" s="268"/>
      <c r="F33" s="268"/>
      <c r="G33" s="268"/>
      <c r="H33" s="268"/>
      <c r="I33" s="268"/>
      <c r="J33" s="268"/>
      <c r="K33" s="184"/>
    </row>
    <row r="34" spans="2:11" ht="15" customHeight="1">
      <c r="B34" s="187"/>
      <c r="C34" s="188"/>
      <c r="D34" s="186"/>
      <c r="E34" s="190" t="s">
        <v>97</v>
      </c>
      <c r="F34" s="186"/>
      <c r="G34" s="268" t="s">
        <v>286</v>
      </c>
      <c r="H34" s="268"/>
      <c r="I34" s="268"/>
      <c r="J34" s="268"/>
      <c r="K34" s="184"/>
    </row>
    <row r="35" spans="2:11" ht="30.75" customHeight="1">
      <c r="B35" s="187"/>
      <c r="C35" s="188"/>
      <c r="D35" s="186"/>
      <c r="E35" s="190" t="s">
        <v>287</v>
      </c>
      <c r="F35" s="186"/>
      <c r="G35" s="268" t="s">
        <v>288</v>
      </c>
      <c r="H35" s="268"/>
      <c r="I35" s="268"/>
      <c r="J35" s="268"/>
      <c r="K35" s="184"/>
    </row>
    <row r="36" spans="2:11" ht="15" customHeight="1">
      <c r="B36" s="187"/>
      <c r="C36" s="188"/>
      <c r="D36" s="186"/>
      <c r="E36" s="190" t="s">
        <v>52</v>
      </c>
      <c r="F36" s="186"/>
      <c r="G36" s="268" t="s">
        <v>289</v>
      </c>
      <c r="H36" s="268"/>
      <c r="I36" s="268"/>
      <c r="J36" s="268"/>
      <c r="K36" s="184"/>
    </row>
    <row r="37" spans="2:11" ht="15" customHeight="1">
      <c r="B37" s="187"/>
      <c r="C37" s="188"/>
      <c r="D37" s="186"/>
      <c r="E37" s="190" t="s">
        <v>98</v>
      </c>
      <c r="F37" s="186"/>
      <c r="G37" s="268" t="s">
        <v>290</v>
      </c>
      <c r="H37" s="268"/>
      <c r="I37" s="268"/>
      <c r="J37" s="268"/>
      <c r="K37" s="184"/>
    </row>
    <row r="38" spans="2:11" ht="15" customHeight="1">
      <c r="B38" s="187"/>
      <c r="C38" s="188"/>
      <c r="D38" s="186"/>
      <c r="E38" s="190" t="s">
        <v>99</v>
      </c>
      <c r="F38" s="186"/>
      <c r="G38" s="268" t="s">
        <v>291</v>
      </c>
      <c r="H38" s="268"/>
      <c r="I38" s="268"/>
      <c r="J38" s="268"/>
      <c r="K38" s="184"/>
    </row>
    <row r="39" spans="2:11" ht="15" customHeight="1">
      <c r="B39" s="187"/>
      <c r="C39" s="188"/>
      <c r="D39" s="186"/>
      <c r="E39" s="190" t="s">
        <v>100</v>
      </c>
      <c r="F39" s="186"/>
      <c r="G39" s="268" t="s">
        <v>292</v>
      </c>
      <c r="H39" s="268"/>
      <c r="I39" s="268"/>
      <c r="J39" s="268"/>
      <c r="K39" s="184"/>
    </row>
    <row r="40" spans="2:11" ht="15" customHeight="1">
      <c r="B40" s="187"/>
      <c r="C40" s="188"/>
      <c r="D40" s="186"/>
      <c r="E40" s="190" t="s">
        <v>293</v>
      </c>
      <c r="F40" s="186"/>
      <c r="G40" s="268" t="s">
        <v>294</v>
      </c>
      <c r="H40" s="268"/>
      <c r="I40" s="268"/>
      <c r="J40" s="268"/>
      <c r="K40" s="184"/>
    </row>
    <row r="41" spans="2:11" ht="15" customHeight="1">
      <c r="B41" s="187"/>
      <c r="C41" s="188"/>
      <c r="D41" s="186"/>
      <c r="E41" s="190"/>
      <c r="F41" s="186"/>
      <c r="G41" s="268" t="s">
        <v>295</v>
      </c>
      <c r="H41" s="268"/>
      <c r="I41" s="268"/>
      <c r="J41" s="268"/>
      <c r="K41" s="184"/>
    </row>
    <row r="42" spans="2:11" ht="15" customHeight="1">
      <c r="B42" s="187"/>
      <c r="C42" s="188"/>
      <c r="D42" s="186"/>
      <c r="E42" s="190" t="s">
        <v>296</v>
      </c>
      <c r="F42" s="186"/>
      <c r="G42" s="268" t="s">
        <v>297</v>
      </c>
      <c r="H42" s="268"/>
      <c r="I42" s="268"/>
      <c r="J42" s="268"/>
      <c r="K42" s="184"/>
    </row>
    <row r="43" spans="2:11" ht="15" customHeight="1">
      <c r="B43" s="187"/>
      <c r="C43" s="188"/>
      <c r="D43" s="186"/>
      <c r="E43" s="190" t="s">
        <v>103</v>
      </c>
      <c r="F43" s="186"/>
      <c r="G43" s="268" t="s">
        <v>298</v>
      </c>
      <c r="H43" s="268"/>
      <c r="I43" s="268"/>
      <c r="J43" s="268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268" t="s">
        <v>299</v>
      </c>
      <c r="E45" s="268"/>
      <c r="F45" s="268"/>
      <c r="G45" s="268"/>
      <c r="H45" s="268"/>
      <c r="I45" s="268"/>
      <c r="J45" s="268"/>
      <c r="K45" s="184"/>
    </row>
    <row r="46" spans="2:11" ht="15" customHeight="1">
      <c r="B46" s="187"/>
      <c r="C46" s="188"/>
      <c r="D46" s="188"/>
      <c r="E46" s="268" t="s">
        <v>300</v>
      </c>
      <c r="F46" s="268"/>
      <c r="G46" s="268"/>
      <c r="H46" s="268"/>
      <c r="I46" s="268"/>
      <c r="J46" s="268"/>
      <c r="K46" s="184"/>
    </row>
    <row r="47" spans="2:11" ht="15" customHeight="1">
      <c r="B47" s="187"/>
      <c r="C47" s="188"/>
      <c r="D47" s="188"/>
      <c r="E47" s="268" t="s">
        <v>301</v>
      </c>
      <c r="F47" s="268"/>
      <c r="G47" s="268"/>
      <c r="H47" s="268"/>
      <c r="I47" s="268"/>
      <c r="J47" s="268"/>
      <c r="K47" s="184"/>
    </row>
    <row r="48" spans="2:11" ht="15" customHeight="1">
      <c r="B48" s="187"/>
      <c r="C48" s="188"/>
      <c r="D48" s="188"/>
      <c r="E48" s="268" t="s">
        <v>302</v>
      </c>
      <c r="F48" s="268"/>
      <c r="G48" s="268"/>
      <c r="H48" s="268"/>
      <c r="I48" s="268"/>
      <c r="J48" s="268"/>
      <c r="K48" s="184"/>
    </row>
    <row r="49" spans="2:11" ht="15" customHeight="1">
      <c r="B49" s="187"/>
      <c r="C49" s="188"/>
      <c r="D49" s="268" t="s">
        <v>303</v>
      </c>
      <c r="E49" s="268"/>
      <c r="F49" s="268"/>
      <c r="G49" s="268"/>
      <c r="H49" s="268"/>
      <c r="I49" s="268"/>
      <c r="J49" s="268"/>
      <c r="K49" s="184"/>
    </row>
    <row r="50" spans="2:11" ht="25.5" customHeight="1">
      <c r="B50" s="183"/>
      <c r="C50" s="270" t="s">
        <v>304</v>
      </c>
      <c r="D50" s="270"/>
      <c r="E50" s="270"/>
      <c r="F50" s="270"/>
      <c r="G50" s="270"/>
      <c r="H50" s="270"/>
      <c r="I50" s="270"/>
      <c r="J50" s="270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268" t="s">
        <v>305</v>
      </c>
      <c r="D52" s="268"/>
      <c r="E52" s="268"/>
      <c r="F52" s="268"/>
      <c r="G52" s="268"/>
      <c r="H52" s="268"/>
      <c r="I52" s="268"/>
      <c r="J52" s="268"/>
      <c r="K52" s="184"/>
    </row>
    <row r="53" spans="2:11" ht="15" customHeight="1">
      <c r="B53" s="183"/>
      <c r="C53" s="268" t="s">
        <v>306</v>
      </c>
      <c r="D53" s="268"/>
      <c r="E53" s="268"/>
      <c r="F53" s="268"/>
      <c r="G53" s="268"/>
      <c r="H53" s="268"/>
      <c r="I53" s="268"/>
      <c r="J53" s="268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268" t="s">
        <v>307</v>
      </c>
      <c r="D55" s="268"/>
      <c r="E55" s="268"/>
      <c r="F55" s="268"/>
      <c r="G55" s="268"/>
      <c r="H55" s="268"/>
      <c r="I55" s="268"/>
      <c r="J55" s="268"/>
      <c r="K55" s="184"/>
    </row>
    <row r="56" spans="2:11" ht="15" customHeight="1">
      <c r="B56" s="183"/>
      <c r="C56" s="188"/>
      <c r="D56" s="268" t="s">
        <v>308</v>
      </c>
      <c r="E56" s="268"/>
      <c r="F56" s="268"/>
      <c r="G56" s="268"/>
      <c r="H56" s="268"/>
      <c r="I56" s="268"/>
      <c r="J56" s="268"/>
      <c r="K56" s="184"/>
    </row>
    <row r="57" spans="2:11" ht="15" customHeight="1">
      <c r="B57" s="183"/>
      <c r="C57" s="188"/>
      <c r="D57" s="268" t="s">
        <v>309</v>
      </c>
      <c r="E57" s="268"/>
      <c r="F57" s="268"/>
      <c r="G57" s="268"/>
      <c r="H57" s="268"/>
      <c r="I57" s="268"/>
      <c r="J57" s="268"/>
      <c r="K57" s="184"/>
    </row>
    <row r="58" spans="2:11" ht="15" customHeight="1">
      <c r="B58" s="183"/>
      <c r="C58" s="188"/>
      <c r="D58" s="268" t="s">
        <v>310</v>
      </c>
      <c r="E58" s="268"/>
      <c r="F58" s="268"/>
      <c r="G58" s="268"/>
      <c r="H58" s="268"/>
      <c r="I58" s="268"/>
      <c r="J58" s="268"/>
      <c r="K58" s="184"/>
    </row>
    <row r="59" spans="2:11" ht="15" customHeight="1">
      <c r="B59" s="183"/>
      <c r="C59" s="188"/>
      <c r="D59" s="268" t="s">
        <v>311</v>
      </c>
      <c r="E59" s="268"/>
      <c r="F59" s="268"/>
      <c r="G59" s="268"/>
      <c r="H59" s="268"/>
      <c r="I59" s="268"/>
      <c r="J59" s="268"/>
      <c r="K59" s="184"/>
    </row>
    <row r="60" spans="2:11" ht="15" customHeight="1">
      <c r="B60" s="183"/>
      <c r="C60" s="188"/>
      <c r="D60" s="269" t="s">
        <v>312</v>
      </c>
      <c r="E60" s="269"/>
      <c r="F60" s="269"/>
      <c r="G60" s="269"/>
      <c r="H60" s="269"/>
      <c r="I60" s="269"/>
      <c r="J60" s="269"/>
      <c r="K60" s="184"/>
    </row>
    <row r="61" spans="2:11" ht="15" customHeight="1">
      <c r="B61" s="183"/>
      <c r="C61" s="188"/>
      <c r="D61" s="268" t="s">
        <v>313</v>
      </c>
      <c r="E61" s="268"/>
      <c r="F61" s="268"/>
      <c r="G61" s="268"/>
      <c r="H61" s="268"/>
      <c r="I61" s="268"/>
      <c r="J61" s="268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268" t="s">
        <v>314</v>
      </c>
      <c r="E63" s="268"/>
      <c r="F63" s="268"/>
      <c r="G63" s="268"/>
      <c r="H63" s="268"/>
      <c r="I63" s="268"/>
      <c r="J63" s="268"/>
      <c r="K63" s="184"/>
    </row>
    <row r="64" spans="2:11" ht="15" customHeight="1">
      <c r="B64" s="183"/>
      <c r="C64" s="188"/>
      <c r="D64" s="269" t="s">
        <v>315</v>
      </c>
      <c r="E64" s="269"/>
      <c r="F64" s="269"/>
      <c r="G64" s="269"/>
      <c r="H64" s="269"/>
      <c r="I64" s="269"/>
      <c r="J64" s="269"/>
      <c r="K64" s="184"/>
    </row>
    <row r="65" spans="2:11" ht="15" customHeight="1">
      <c r="B65" s="183"/>
      <c r="C65" s="188"/>
      <c r="D65" s="268" t="s">
        <v>316</v>
      </c>
      <c r="E65" s="268"/>
      <c r="F65" s="268"/>
      <c r="G65" s="268"/>
      <c r="H65" s="268"/>
      <c r="I65" s="268"/>
      <c r="J65" s="268"/>
      <c r="K65" s="184"/>
    </row>
    <row r="66" spans="2:11" ht="15" customHeight="1">
      <c r="B66" s="183"/>
      <c r="C66" s="188"/>
      <c r="D66" s="268" t="s">
        <v>317</v>
      </c>
      <c r="E66" s="268"/>
      <c r="F66" s="268"/>
      <c r="G66" s="268"/>
      <c r="H66" s="268"/>
      <c r="I66" s="268"/>
      <c r="J66" s="268"/>
      <c r="K66" s="184"/>
    </row>
    <row r="67" spans="2:11" ht="15" customHeight="1">
      <c r="B67" s="183"/>
      <c r="C67" s="188"/>
      <c r="D67" s="268" t="s">
        <v>318</v>
      </c>
      <c r="E67" s="268"/>
      <c r="F67" s="268"/>
      <c r="G67" s="268"/>
      <c r="H67" s="268"/>
      <c r="I67" s="268"/>
      <c r="J67" s="268"/>
      <c r="K67" s="184"/>
    </row>
    <row r="68" spans="2:11" ht="15" customHeight="1">
      <c r="B68" s="183"/>
      <c r="C68" s="188"/>
      <c r="D68" s="268" t="s">
        <v>319</v>
      </c>
      <c r="E68" s="268"/>
      <c r="F68" s="268"/>
      <c r="G68" s="268"/>
      <c r="H68" s="268"/>
      <c r="I68" s="268"/>
      <c r="J68" s="268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267" t="s">
        <v>255</v>
      </c>
      <c r="D73" s="267"/>
      <c r="E73" s="267"/>
      <c r="F73" s="267"/>
      <c r="G73" s="267"/>
      <c r="H73" s="267"/>
      <c r="I73" s="267"/>
      <c r="J73" s="267"/>
      <c r="K73" s="201"/>
    </row>
    <row r="74" spans="2:11" ht="17.25" customHeight="1">
      <c r="B74" s="200"/>
      <c r="C74" s="202" t="s">
        <v>320</v>
      </c>
      <c r="D74" s="202"/>
      <c r="E74" s="202"/>
      <c r="F74" s="202" t="s">
        <v>321</v>
      </c>
      <c r="G74" s="203"/>
      <c r="H74" s="202" t="s">
        <v>98</v>
      </c>
      <c r="I74" s="202" t="s">
        <v>56</v>
      </c>
      <c r="J74" s="202" t="s">
        <v>322</v>
      </c>
      <c r="K74" s="201"/>
    </row>
    <row r="75" spans="2:11" ht="17.25" customHeight="1">
      <c r="B75" s="200"/>
      <c r="C75" s="204" t="s">
        <v>323</v>
      </c>
      <c r="D75" s="204"/>
      <c r="E75" s="204"/>
      <c r="F75" s="205" t="s">
        <v>324</v>
      </c>
      <c r="G75" s="206"/>
      <c r="H75" s="204"/>
      <c r="I75" s="204"/>
      <c r="J75" s="204" t="s">
        <v>325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52</v>
      </c>
      <c r="D77" s="207"/>
      <c r="E77" s="207"/>
      <c r="F77" s="209" t="s">
        <v>326</v>
      </c>
      <c r="G77" s="208"/>
      <c r="H77" s="190" t="s">
        <v>327</v>
      </c>
      <c r="I77" s="190" t="s">
        <v>328</v>
      </c>
      <c r="J77" s="190">
        <v>20</v>
      </c>
      <c r="K77" s="201"/>
    </row>
    <row r="78" spans="2:11" ht="15" customHeight="1">
      <c r="B78" s="200"/>
      <c r="C78" s="190" t="s">
        <v>329</v>
      </c>
      <c r="D78" s="190"/>
      <c r="E78" s="190"/>
      <c r="F78" s="209" t="s">
        <v>326</v>
      </c>
      <c r="G78" s="208"/>
      <c r="H78" s="190" t="s">
        <v>330</v>
      </c>
      <c r="I78" s="190" t="s">
        <v>328</v>
      </c>
      <c r="J78" s="190">
        <v>120</v>
      </c>
      <c r="K78" s="201"/>
    </row>
    <row r="79" spans="2:11" ht="15" customHeight="1">
      <c r="B79" s="210"/>
      <c r="C79" s="190" t="s">
        <v>331</v>
      </c>
      <c r="D79" s="190"/>
      <c r="E79" s="190"/>
      <c r="F79" s="209" t="s">
        <v>332</v>
      </c>
      <c r="G79" s="208"/>
      <c r="H79" s="190" t="s">
        <v>333</v>
      </c>
      <c r="I79" s="190" t="s">
        <v>328</v>
      </c>
      <c r="J79" s="190">
        <v>50</v>
      </c>
      <c r="K79" s="201"/>
    </row>
    <row r="80" spans="2:11" ht="15" customHeight="1">
      <c r="B80" s="210"/>
      <c r="C80" s="190" t="s">
        <v>334</v>
      </c>
      <c r="D80" s="190"/>
      <c r="E80" s="190"/>
      <c r="F80" s="209" t="s">
        <v>326</v>
      </c>
      <c r="G80" s="208"/>
      <c r="H80" s="190" t="s">
        <v>335</v>
      </c>
      <c r="I80" s="190" t="s">
        <v>336</v>
      </c>
      <c r="J80" s="190"/>
      <c r="K80" s="201"/>
    </row>
    <row r="81" spans="2:11" ht="15" customHeight="1">
      <c r="B81" s="210"/>
      <c r="C81" s="211" t="s">
        <v>337</v>
      </c>
      <c r="D81" s="211"/>
      <c r="E81" s="211"/>
      <c r="F81" s="212" t="s">
        <v>332</v>
      </c>
      <c r="G81" s="211"/>
      <c r="H81" s="211" t="s">
        <v>338</v>
      </c>
      <c r="I81" s="211" t="s">
        <v>328</v>
      </c>
      <c r="J81" s="211">
        <v>15</v>
      </c>
      <c r="K81" s="201"/>
    </row>
    <row r="82" spans="2:11" ht="15" customHeight="1">
      <c r="B82" s="210"/>
      <c r="C82" s="211" t="s">
        <v>339</v>
      </c>
      <c r="D82" s="211"/>
      <c r="E82" s="211"/>
      <c r="F82" s="212" t="s">
        <v>332</v>
      </c>
      <c r="G82" s="211"/>
      <c r="H82" s="211" t="s">
        <v>340</v>
      </c>
      <c r="I82" s="211" t="s">
        <v>328</v>
      </c>
      <c r="J82" s="211">
        <v>15</v>
      </c>
      <c r="K82" s="201"/>
    </row>
    <row r="83" spans="2:11" ht="15" customHeight="1">
      <c r="B83" s="210"/>
      <c r="C83" s="211" t="s">
        <v>341</v>
      </c>
      <c r="D83" s="211"/>
      <c r="E83" s="211"/>
      <c r="F83" s="212" t="s">
        <v>332</v>
      </c>
      <c r="G83" s="211"/>
      <c r="H83" s="211" t="s">
        <v>342</v>
      </c>
      <c r="I83" s="211" t="s">
        <v>328</v>
      </c>
      <c r="J83" s="211">
        <v>20</v>
      </c>
      <c r="K83" s="201"/>
    </row>
    <row r="84" spans="2:11" ht="15" customHeight="1">
      <c r="B84" s="210"/>
      <c r="C84" s="211" t="s">
        <v>343</v>
      </c>
      <c r="D84" s="211"/>
      <c r="E84" s="211"/>
      <c r="F84" s="212" t="s">
        <v>332</v>
      </c>
      <c r="G84" s="211"/>
      <c r="H84" s="211" t="s">
        <v>344</v>
      </c>
      <c r="I84" s="211" t="s">
        <v>328</v>
      </c>
      <c r="J84" s="211">
        <v>20</v>
      </c>
      <c r="K84" s="201"/>
    </row>
    <row r="85" spans="2:11" ht="15" customHeight="1">
      <c r="B85" s="210"/>
      <c r="C85" s="190" t="s">
        <v>345</v>
      </c>
      <c r="D85" s="190"/>
      <c r="E85" s="190"/>
      <c r="F85" s="209" t="s">
        <v>332</v>
      </c>
      <c r="G85" s="208"/>
      <c r="H85" s="190" t="s">
        <v>346</v>
      </c>
      <c r="I85" s="190" t="s">
        <v>328</v>
      </c>
      <c r="J85" s="190">
        <v>50</v>
      </c>
      <c r="K85" s="201"/>
    </row>
    <row r="86" spans="2:11" ht="15" customHeight="1">
      <c r="B86" s="210"/>
      <c r="C86" s="190" t="s">
        <v>347</v>
      </c>
      <c r="D86" s="190"/>
      <c r="E86" s="190"/>
      <c r="F86" s="209" t="s">
        <v>332</v>
      </c>
      <c r="G86" s="208"/>
      <c r="H86" s="190" t="s">
        <v>348</v>
      </c>
      <c r="I86" s="190" t="s">
        <v>328</v>
      </c>
      <c r="J86" s="190">
        <v>20</v>
      </c>
      <c r="K86" s="201"/>
    </row>
    <row r="87" spans="2:11" ht="15" customHeight="1">
      <c r="B87" s="210"/>
      <c r="C87" s="190" t="s">
        <v>349</v>
      </c>
      <c r="D87" s="190"/>
      <c r="E87" s="190"/>
      <c r="F87" s="209" t="s">
        <v>332</v>
      </c>
      <c r="G87" s="208"/>
      <c r="H87" s="190" t="s">
        <v>350</v>
      </c>
      <c r="I87" s="190" t="s">
        <v>328</v>
      </c>
      <c r="J87" s="190">
        <v>20</v>
      </c>
      <c r="K87" s="201"/>
    </row>
    <row r="88" spans="2:11" ht="15" customHeight="1">
      <c r="B88" s="210"/>
      <c r="C88" s="190" t="s">
        <v>351</v>
      </c>
      <c r="D88" s="190"/>
      <c r="E88" s="190"/>
      <c r="F88" s="209" t="s">
        <v>332</v>
      </c>
      <c r="G88" s="208"/>
      <c r="H88" s="190" t="s">
        <v>352</v>
      </c>
      <c r="I88" s="190" t="s">
        <v>328</v>
      </c>
      <c r="J88" s="190">
        <v>50</v>
      </c>
      <c r="K88" s="201"/>
    </row>
    <row r="89" spans="2:11" ht="15" customHeight="1">
      <c r="B89" s="210"/>
      <c r="C89" s="190" t="s">
        <v>353</v>
      </c>
      <c r="D89" s="190"/>
      <c r="E89" s="190"/>
      <c r="F89" s="209" t="s">
        <v>332</v>
      </c>
      <c r="G89" s="208"/>
      <c r="H89" s="190" t="s">
        <v>353</v>
      </c>
      <c r="I89" s="190" t="s">
        <v>328</v>
      </c>
      <c r="J89" s="190">
        <v>50</v>
      </c>
      <c r="K89" s="201"/>
    </row>
    <row r="90" spans="2:11" ht="15" customHeight="1">
      <c r="B90" s="210"/>
      <c r="C90" s="190" t="s">
        <v>104</v>
      </c>
      <c r="D90" s="190"/>
      <c r="E90" s="190"/>
      <c r="F90" s="209" t="s">
        <v>332</v>
      </c>
      <c r="G90" s="208"/>
      <c r="H90" s="190" t="s">
        <v>354</v>
      </c>
      <c r="I90" s="190" t="s">
        <v>328</v>
      </c>
      <c r="J90" s="190">
        <v>255</v>
      </c>
      <c r="K90" s="201"/>
    </row>
    <row r="91" spans="2:11" ht="15" customHeight="1">
      <c r="B91" s="210"/>
      <c r="C91" s="190" t="s">
        <v>355</v>
      </c>
      <c r="D91" s="190"/>
      <c r="E91" s="190"/>
      <c r="F91" s="209" t="s">
        <v>326</v>
      </c>
      <c r="G91" s="208"/>
      <c r="H91" s="190" t="s">
        <v>356</v>
      </c>
      <c r="I91" s="190" t="s">
        <v>357</v>
      </c>
      <c r="J91" s="190"/>
      <c r="K91" s="201"/>
    </row>
    <row r="92" spans="2:11" ht="15" customHeight="1">
      <c r="B92" s="210"/>
      <c r="C92" s="190" t="s">
        <v>358</v>
      </c>
      <c r="D92" s="190"/>
      <c r="E92" s="190"/>
      <c r="F92" s="209" t="s">
        <v>326</v>
      </c>
      <c r="G92" s="208"/>
      <c r="H92" s="190" t="s">
        <v>359</v>
      </c>
      <c r="I92" s="190" t="s">
        <v>360</v>
      </c>
      <c r="J92" s="190"/>
      <c r="K92" s="201"/>
    </row>
    <row r="93" spans="2:11" ht="15" customHeight="1">
      <c r="B93" s="210"/>
      <c r="C93" s="190" t="s">
        <v>361</v>
      </c>
      <c r="D93" s="190"/>
      <c r="E93" s="190"/>
      <c r="F93" s="209" t="s">
        <v>326</v>
      </c>
      <c r="G93" s="208"/>
      <c r="H93" s="190" t="s">
        <v>361</v>
      </c>
      <c r="I93" s="190" t="s">
        <v>360</v>
      </c>
      <c r="J93" s="190"/>
      <c r="K93" s="201"/>
    </row>
    <row r="94" spans="2:11" ht="15" customHeight="1">
      <c r="B94" s="210"/>
      <c r="C94" s="190" t="s">
        <v>37</v>
      </c>
      <c r="D94" s="190"/>
      <c r="E94" s="190"/>
      <c r="F94" s="209" t="s">
        <v>326</v>
      </c>
      <c r="G94" s="208"/>
      <c r="H94" s="190" t="s">
        <v>362</v>
      </c>
      <c r="I94" s="190" t="s">
        <v>360</v>
      </c>
      <c r="J94" s="190"/>
      <c r="K94" s="201"/>
    </row>
    <row r="95" spans="2:11" ht="15" customHeight="1">
      <c r="B95" s="210"/>
      <c r="C95" s="190" t="s">
        <v>47</v>
      </c>
      <c r="D95" s="190"/>
      <c r="E95" s="190"/>
      <c r="F95" s="209" t="s">
        <v>326</v>
      </c>
      <c r="G95" s="208"/>
      <c r="H95" s="190" t="s">
        <v>363</v>
      </c>
      <c r="I95" s="190" t="s">
        <v>360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267" t="s">
        <v>364</v>
      </c>
      <c r="D100" s="267"/>
      <c r="E100" s="267"/>
      <c r="F100" s="267"/>
      <c r="G100" s="267"/>
      <c r="H100" s="267"/>
      <c r="I100" s="267"/>
      <c r="J100" s="267"/>
      <c r="K100" s="201"/>
    </row>
    <row r="101" spans="2:11" ht="17.25" customHeight="1">
      <c r="B101" s="200"/>
      <c r="C101" s="202" t="s">
        <v>320</v>
      </c>
      <c r="D101" s="202"/>
      <c r="E101" s="202"/>
      <c r="F101" s="202" t="s">
        <v>321</v>
      </c>
      <c r="G101" s="203"/>
      <c r="H101" s="202" t="s">
        <v>98</v>
      </c>
      <c r="I101" s="202" t="s">
        <v>56</v>
      </c>
      <c r="J101" s="202" t="s">
        <v>322</v>
      </c>
      <c r="K101" s="201"/>
    </row>
    <row r="102" spans="2:11" ht="17.25" customHeight="1">
      <c r="B102" s="200"/>
      <c r="C102" s="204" t="s">
        <v>323</v>
      </c>
      <c r="D102" s="204"/>
      <c r="E102" s="204"/>
      <c r="F102" s="205" t="s">
        <v>324</v>
      </c>
      <c r="G102" s="206"/>
      <c r="H102" s="204"/>
      <c r="I102" s="204"/>
      <c r="J102" s="204" t="s">
        <v>325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52</v>
      </c>
      <c r="D104" s="207"/>
      <c r="E104" s="207"/>
      <c r="F104" s="209" t="s">
        <v>326</v>
      </c>
      <c r="G104" s="218"/>
      <c r="H104" s="190" t="s">
        <v>365</v>
      </c>
      <c r="I104" s="190" t="s">
        <v>328</v>
      </c>
      <c r="J104" s="190">
        <v>20</v>
      </c>
      <c r="K104" s="201"/>
    </row>
    <row r="105" spans="2:11" ht="15" customHeight="1">
      <c r="B105" s="200"/>
      <c r="C105" s="190" t="s">
        <v>329</v>
      </c>
      <c r="D105" s="190"/>
      <c r="E105" s="190"/>
      <c r="F105" s="209" t="s">
        <v>326</v>
      </c>
      <c r="G105" s="190"/>
      <c r="H105" s="190" t="s">
        <v>365</v>
      </c>
      <c r="I105" s="190" t="s">
        <v>328</v>
      </c>
      <c r="J105" s="190">
        <v>120</v>
      </c>
      <c r="K105" s="201"/>
    </row>
    <row r="106" spans="2:11" ht="15" customHeight="1">
      <c r="B106" s="210"/>
      <c r="C106" s="190" t="s">
        <v>331</v>
      </c>
      <c r="D106" s="190"/>
      <c r="E106" s="190"/>
      <c r="F106" s="209" t="s">
        <v>332</v>
      </c>
      <c r="G106" s="190"/>
      <c r="H106" s="190" t="s">
        <v>365</v>
      </c>
      <c r="I106" s="190" t="s">
        <v>328</v>
      </c>
      <c r="J106" s="190">
        <v>50</v>
      </c>
      <c r="K106" s="201"/>
    </row>
    <row r="107" spans="2:11" ht="15" customHeight="1">
      <c r="B107" s="210"/>
      <c r="C107" s="190" t="s">
        <v>334</v>
      </c>
      <c r="D107" s="190"/>
      <c r="E107" s="190"/>
      <c r="F107" s="209" t="s">
        <v>326</v>
      </c>
      <c r="G107" s="190"/>
      <c r="H107" s="190" t="s">
        <v>365</v>
      </c>
      <c r="I107" s="190" t="s">
        <v>336</v>
      </c>
      <c r="J107" s="190"/>
      <c r="K107" s="201"/>
    </row>
    <row r="108" spans="2:11" ht="15" customHeight="1">
      <c r="B108" s="210"/>
      <c r="C108" s="190" t="s">
        <v>345</v>
      </c>
      <c r="D108" s="190"/>
      <c r="E108" s="190"/>
      <c r="F108" s="209" t="s">
        <v>332</v>
      </c>
      <c r="G108" s="190"/>
      <c r="H108" s="190" t="s">
        <v>365</v>
      </c>
      <c r="I108" s="190" t="s">
        <v>328</v>
      </c>
      <c r="J108" s="190">
        <v>50</v>
      </c>
      <c r="K108" s="201"/>
    </row>
    <row r="109" spans="2:11" ht="15" customHeight="1">
      <c r="B109" s="210"/>
      <c r="C109" s="190" t="s">
        <v>353</v>
      </c>
      <c r="D109" s="190"/>
      <c r="E109" s="190"/>
      <c r="F109" s="209" t="s">
        <v>332</v>
      </c>
      <c r="G109" s="190"/>
      <c r="H109" s="190" t="s">
        <v>365</v>
      </c>
      <c r="I109" s="190" t="s">
        <v>328</v>
      </c>
      <c r="J109" s="190">
        <v>50</v>
      </c>
      <c r="K109" s="201"/>
    </row>
    <row r="110" spans="2:11" ht="15" customHeight="1">
      <c r="B110" s="210"/>
      <c r="C110" s="190" t="s">
        <v>351</v>
      </c>
      <c r="D110" s="190"/>
      <c r="E110" s="190"/>
      <c r="F110" s="209" t="s">
        <v>332</v>
      </c>
      <c r="G110" s="190"/>
      <c r="H110" s="190" t="s">
        <v>365</v>
      </c>
      <c r="I110" s="190" t="s">
        <v>328</v>
      </c>
      <c r="J110" s="190">
        <v>50</v>
      </c>
      <c r="K110" s="201"/>
    </row>
    <row r="111" spans="2:11" ht="15" customHeight="1">
      <c r="B111" s="210"/>
      <c r="C111" s="190" t="s">
        <v>52</v>
      </c>
      <c r="D111" s="190"/>
      <c r="E111" s="190"/>
      <c r="F111" s="209" t="s">
        <v>326</v>
      </c>
      <c r="G111" s="190"/>
      <c r="H111" s="190" t="s">
        <v>366</v>
      </c>
      <c r="I111" s="190" t="s">
        <v>328</v>
      </c>
      <c r="J111" s="190">
        <v>20</v>
      </c>
      <c r="K111" s="201"/>
    </row>
    <row r="112" spans="2:11" ht="15" customHeight="1">
      <c r="B112" s="210"/>
      <c r="C112" s="190" t="s">
        <v>367</v>
      </c>
      <c r="D112" s="190"/>
      <c r="E112" s="190"/>
      <c r="F112" s="209" t="s">
        <v>326</v>
      </c>
      <c r="G112" s="190"/>
      <c r="H112" s="190" t="s">
        <v>368</v>
      </c>
      <c r="I112" s="190" t="s">
        <v>328</v>
      </c>
      <c r="J112" s="190">
        <v>120</v>
      </c>
      <c r="K112" s="201"/>
    </row>
    <row r="113" spans="2:11" ht="15" customHeight="1">
      <c r="B113" s="210"/>
      <c r="C113" s="190" t="s">
        <v>37</v>
      </c>
      <c r="D113" s="190"/>
      <c r="E113" s="190"/>
      <c r="F113" s="209" t="s">
        <v>326</v>
      </c>
      <c r="G113" s="190"/>
      <c r="H113" s="190" t="s">
        <v>369</v>
      </c>
      <c r="I113" s="190" t="s">
        <v>360</v>
      </c>
      <c r="J113" s="190"/>
      <c r="K113" s="201"/>
    </row>
    <row r="114" spans="2:11" ht="15" customHeight="1">
      <c r="B114" s="210"/>
      <c r="C114" s="190" t="s">
        <v>47</v>
      </c>
      <c r="D114" s="190"/>
      <c r="E114" s="190"/>
      <c r="F114" s="209" t="s">
        <v>326</v>
      </c>
      <c r="G114" s="190"/>
      <c r="H114" s="190" t="s">
        <v>370</v>
      </c>
      <c r="I114" s="190" t="s">
        <v>360</v>
      </c>
      <c r="J114" s="190"/>
      <c r="K114" s="201"/>
    </row>
    <row r="115" spans="2:11" ht="15" customHeight="1">
      <c r="B115" s="210"/>
      <c r="C115" s="190" t="s">
        <v>56</v>
      </c>
      <c r="D115" s="190"/>
      <c r="E115" s="190"/>
      <c r="F115" s="209" t="s">
        <v>326</v>
      </c>
      <c r="G115" s="190"/>
      <c r="H115" s="190" t="s">
        <v>371</v>
      </c>
      <c r="I115" s="190" t="s">
        <v>372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265" t="s">
        <v>373</v>
      </c>
      <c r="D120" s="265"/>
      <c r="E120" s="265"/>
      <c r="F120" s="265"/>
      <c r="G120" s="265"/>
      <c r="H120" s="265"/>
      <c r="I120" s="265"/>
      <c r="J120" s="265"/>
      <c r="K120" s="226"/>
    </row>
    <row r="121" spans="2:11" ht="17.25" customHeight="1">
      <c r="B121" s="227"/>
      <c r="C121" s="202" t="s">
        <v>320</v>
      </c>
      <c r="D121" s="202"/>
      <c r="E121" s="202"/>
      <c r="F121" s="202" t="s">
        <v>321</v>
      </c>
      <c r="G121" s="203"/>
      <c r="H121" s="202" t="s">
        <v>98</v>
      </c>
      <c r="I121" s="202" t="s">
        <v>56</v>
      </c>
      <c r="J121" s="202" t="s">
        <v>322</v>
      </c>
      <c r="K121" s="228"/>
    </row>
    <row r="122" spans="2:11" ht="17.25" customHeight="1">
      <c r="B122" s="227"/>
      <c r="C122" s="204" t="s">
        <v>323</v>
      </c>
      <c r="D122" s="204"/>
      <c r="E122" s="204"/>
      <c r="F122" s="205" t="s">
        <v>324</v>
      </c>
      <c r="G122" s="206"/>
      <c r="H122" s="204"/>
      <c r="I122" s="204"/>
      <c r="J122" s="204" t="s">
        <v>325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329</v>
      </c>
      <c r="D124" s="207"/>
      <c r="E124" s="207"/>
      <c r="F124" s="209" t="s">
        <v>326</v>
      </c>
      <c r="G124" s="190"/>
      <c r="H124" s="190" t="s">
        <v>365</v>
      </c>
      <c r="I124" s="190" t="s">
        <v>328</v>
      </c>
      <c r="J124" s="190">
        <v>120</v>
      </c>
      <c r="K124" s="231"/>
    </row>
    <row r="125" spans="2:11" ht="15" customHeight="1">
      <c r="B125" s="229"/>
      <c r="C125" s="190" t="s">
        <v>374</v>
      </c>
      <c r="D125" s="190"/>
      <c r="E125" s="190"/>
      <c r="F125" s="209" t="s">
        <v>326</v>
      </c>
      <c r="G125" s="190"/>
      <c r="H125" s="190" t="s">
        <v>375</v>
      </c>
      <c r="I125" s="190" t="s">
        <v>328</v>
      </c>
      <c r="J125" s="190" t="s">
        <v>376</v>
      </c>
      <c r="K125" s="231"/>
    </row>
    <row r="126" spans="2:11" ht="15" customHeight="1">
      <c r="B126" s="229"/>
      <c r="C126" s="190" t="s">
        <v>275</v>
      </c>
      <c r="D126" s="190"/>
      <c r="E126" s="190"/>
      <c r="F126" s="209" t="s">
        <v>326</v>
      </c>
      <c r="G126" s="190"/>
      <c r="H126" s="190" t="s">
        <v>377</v>
      </c>
      <c r="I126" s="190" t="s">
        <v>328</v>
      </c>
      <c r="J126" s="190" t="s">
        <v>376</v>
      </c>
      <c r="K126" s="231"/>
    </row>
    <row r="127" spans="2:11" ht="15" customHeight="1">
      <c r="B127" s="229"/>
      <c r="C127" s="190" t="s">
        <v>337</v>
      </c>
      <c r="D127" s="190"/>
      <c r="E127" s="190"/>
      <c r="F127" s="209" t="s">
        <v>332</v>
      </c>
      <c r="G127" s="190"/>
      <c r="H127" s="190" t="s">
        <v>338</v>
      </c>
      <c r="I127" s="190" t="s">
        <v>328</v>
      </c>
      <c r="J127" s="190">
        <v>15</v>
      </c>
      <c r="K127" s="231"/>
    </row>
    <row r="128" spans="2:11" ht="15" customHeight="1">
      <c r="B128" s="229"/>
      <c r="C128" s="211" t="s">
        <v>339</v>
      </c>
      <c r="D128" s="211"/>
      <c r="E128" s="211"/>
      <c r="F128" s="212" t="s">
        <v>332</v>
      </c>
      <c r="G128" s="211"/>
      <c r="H128" s="211" t="s">
        <v>340</v>
      </c>
      <c r="I128" s="211" t="s">
        <v>328</v>
      </c>
      <c r="J128" s="211">
        <v>15</v>
      </c>
      <c r="K128" s="231"/>
    </row>
    <row r="129" spans="2:11" ht="15" customHeight="1">
      <c r="B129" s="229"/>
      <c r="C129" s="211" t="s">
        <v>341</v>
      </c>
      <c r="D129" s="211"/>
      <c r="E129" s="211"/>
      <c r="F129" s="212" t="s">
        <v>332</v>
      </c>
      <c r="G129" s="211"/>
      <c r="H129" s="211" t="s">
        <v>342</v>
      </c>
      <c r="I129" s="211" t="s">
        <v>328</v>
      </c>
      <c r="J129" s="211">
        <v>20</v>
      </c>
      <c r="K129" s="231"/>
    </row>
    <row r="130" spans="2:11" ht="15" customHeight="1">
      <c r="B130" s="229"/>
      <c r="C130" s="211" t="s">
        <v>343</v>
      </c>
      <c r="D130" s="211"/>
      <c r="E130" s="211"/>
      <c r="F130" s="212" t="s">
        <v>332</v>
      </c>
      <c r="G130" s="211"/>
      <c r="H130" s="211" t="s">
        <v>344</v>
      </c>
      <c r="I130" s="211" t="s">
        <v>328</v>
      </c>
      <c r="J130" s="211">
        <v>20</v>
      </c>
      <c r="K130" s="231"/>
    </row>
    <row r="131" spans="2:11" ht="15" customHeight="1">
      <c r="B131" s="229"/>
      <c r="C131" s="190" t="s">
        <v>331</v>
      </c>
      <c r="D131" s="190"/>
      <c r="E131" s="190"/>
      <c r="F131" s="209" t="s">
        <v>332</v>
      </c>
      <c r="G131" s="190"/>
      <c r="H131" s="190" t="s">
        <v>365</v>
      </c>
      <c r="I131" s="190" t="s">
        <v>328</v>
      </c>
      <c r="J131" s="190">
        <v>50</v>
      </c>
      <c r="K131" s="231"/>
    </row>
    <row r="132" spans="2:11" ht="15" customHeight="1">
      <c r="B132" s="229"/>
      <c r="C132" s="190" t="s">
        <v>345</v>
      </c>
      <c r="D132" s="190"/>
      <c r="E132" s="190"/>
      <c r="F132" s="209" t="s">
        <v>332</v>
      </c>
      <c r="G132" s="190"/>
      <c r="H132" s="190" t="s">
        <v>365</v>
      </c>
      <c r="I132" s="190" t="s">
        <v>328</v>
      </c>
      <c r="J132" s="190">
        <v>50</v>
      </c>
      <c r="K132" s="231"/>
    </row>
    <row r="133" spans="2:11" ht="15" customHeight="1">
      <c r="B133" s="229"/>
      <c r="C133" s="190" t="s">
        <v>351</v>
      </c>
      <c r="D133" s="190"/>
      <c r="E133" s="190"/>
      <c r="F133" s="209" t="s">
        <v>332</v>
      </c>
      <c r="G133" s="190"/>
      <c r="H133" s="190" t="s">
        <v>365</v>
      </c>
      <c r="I133" s="190" t="s">
        <v>328</v>
      </c>
      <c r="J133" s="190">
        <v>50</v>
      </c>
      <c r="K133" s="231"/>
    </row>
    <row r="134" spans="2:11" ht="15" customHeight="1">
      <c r="B134" s="229"/>
      <c r="C134" s="190" t="s">
        <v>353</v>
      </c>
      <c r="D134" s="190"/>
      <c r="E134" s="190"/>
      <c r="F134" s="209" t="s">
        <v>332</v>
      </c>
      <c r="G134" s="190"/>
      <c r="H134" s="190" t="s">
        <v>365</v>
      </c>
      <c r="I134" s="190" t="s">
        <v>328</v>
      </c>
      <c r="J134" s="190">
        <v>50</v>
      </c>
      <c r="K134" s="231"/>
    </row>
    <row r="135" spans="2:11" ht="15" customHeight="1">
      <c r="B135" s="229"/>
      <c r="C135" s="190" t="s">
        <v>104</v>
      </c>
      <c r="D135" s="190"/>
      <c r="E135" s="190"/>
      <c r="F135" s="209" t="s">
        <v>332</v>
      </c>
      <c r="G135" s="190"/>
      <c r="H135" s="190" t="s">
        <v>378</v>
      </c>
      <c r="I135" s="190" t="s">
        <v>328</v>
      </c>
      <c r="J135" s="190">
        <v>255</v>
      </c>
      <c r="K135" s="231"/>
    </row>
    <row r="136" spans="2:11" ht="15" customHeight="1">
      <c r="B136" s="229"/>
      <c r="C136" s="190" t="s">
        <v>355</v>
      </c>
      <c r="D136" s="190"/>
      <c r="E136" s="190"/>
      <c r="F136" s="209" t="s">
        <v>326</v>
      </c>
      <c r="G136" s="190"/>
      <c r="H136" s="190" t="s">
        <v>379</v>
      </c>
      <c r="I136" s="190" t="s">
        <v>357</v>
      </c>
      <c r="J136" s="190"/>
      <c r="K136" s="231"/>
    </row>
    <row r="137" spans="2:11" ht="15" customHeight="1">
      <c r="B137" s="229"/>
      <c r="C137" s="190" t="s">
        <v>358</v>
      </c>
      <c r="D137" s="190"/>
      <c r="E137" s="190"/>
      <c r="F137" s="209" t="s">
        <v>326</v>
      </c>
      <c r="G137" s="190"/>
      <c r="H137" s="190" t="s">
        <v>380</v>
      </c>
      <c r="I137" s="190" t="s">
        <v>360</v>
      </c>
      <c r="J137" s="190"/>
      <c r="K137" s="231"/>
    </row>
    <row r="138" spans="2:11" ht="15" customHeight="1">
      <c r="B138" s="229"/>
      <c r="C138" s="190" t="s">
        <v>361</v>
      </c>
      <c r="D138" s="190"/>
      <c r="E138" s="190"/>
      <c r="F138" s="209" t="s">
        <v>326</v>
      </c>
      <c r="G138" s="190"/>
      <c r="H138" s="190" t="s">
        <v>361</v>
      </c>
      <c r="I138" s="190" t="s">
        <v>360</v>
      </c>
      <c r="J138" s="190"/>
      <c r="K138" s="231"/>
    </row>
    <row r="139" spans="2:11" ht="15" customHeight="1">
      <c r="B139" s="229"/>
      <c r="C139" s="190" t="s">
        <v>37</v>
      </c>
      <c r="D139" s="190"/>
      <c r="E139" s="190"/>
      <c r="F139" s="209" t="s">
        <v>326</v>
      </c>
      <c r="G139" s="190"/>
      <c r="H139" s="190" t="s">
        <v>381</v>
      </c>
      <c r="I139" s="190" t="s">
        <v>360</v>
      </c>
      <c r="J139" s="190"/>
      <c r="K139" s="231"/>
    </row>
    <row r="140" spans="2:11" ht="15" customHeight="1">
      <c r="B140" s="229"/>
      <c r="C140" s="190" t="s">
        <v>382</v>
      </c>
      <c r="D140" s="190"/>
      <c r="E140" s="190"/>
      <c r="F140" s="209" t="s">
        <v>326</v>
      </c>
      <c r="G140" s="190"/>
      <c r="H140" s="190" t="s">
        <v>383</v>
      </c>
      <c r="I140" s="190" t="s">
        <v>360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267" t="s">
        <v>384</v>
      </c>
      <c r="D145" s="267"/>
      <c r="E145" s="267"/>
      <c r="F145" s="267"/>
      <c r="G145" s="267"/>
      <c r="H145" s="267"/>
      <c r="I145" s="267"/>
      <c r="J145" s="267"/>
      <c r="K145" s="201"/>
    </row>
    <row r="146" spans="2:11" ht="17.25" customHeight="1">
      <c r="B146" s="200"/>
      <c r="C146" s="202" t="s">
        <v>320</v>
      </c>
      <c r="D146" s="202"/>
      <c r="E146" s="202"/>
      <c r="F146" s="202" t="s">
        <v>321</v>
      </c>
      <c r="G146" s="203"/>
      <c r="H146" s="202" t="s">
        <v>98</v>
      </c>
      <c r="I146" s="202" t="s">
        <v>56</v>
      </c>
      <c r="J146" s="202" t="s">
        <v>322</v>
      </c>
      <c r="K146" s="201"/>
    </row>
    <row r="147" spans="2:11" ht="17.25" customHeight="1">
      <c r="B147" s="200"/>
      <c r="C147" s="204" t="s">
        <v>323</v>
      </c>
      <c r="D147" s="204"/>
      <c r="E147" s="204"/>
      <c r="F147" s="205" t="s">
        <v>324</v>
      </c>
      <c r="G147" s="206"/>
      <c r="H147" s="204"/>
      <c r="I147" s="204"/>
      <c r="J147" s="204" t="s">
        <v>325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329</v>
      </c>
      <c r="D149" s="190"/>
      <c r="E149" s="190"/>
      <c r="F149" s="236" t="s">
        <v>326</v>
      </c>
      <c r="G149" s="190"/>
      <c r="H149" s="235" t="s">
        <v>365</v>
      </c>
      <c r="I149" s="235" t="s">
        <v>328</v>
      </c>
      <c r="J149" s="235">
        <v>120</v>
      </c>
      <c r="K149" s="231"/>
    </row>
    <row r="150" spans="2:11" ht="15" customHeight="1">
      <c r="B150" s="210"/>
      <c r="C150" s="235" t="s">
        <v>374</v>
      </c>
      <c r="D150" s="190"/>
      <c r="E150" s="190"/>
      <c r="F150" s="236" t="s">
        <v>326</v>
      </c>
      <c r="G150" s="190"/>
      <c r="H150" s="235" t="s">
        <v>385</v>
      </c>
      <c r="I150" s="235" t="s">
        <v>328</v>
      </c>
      <c r="J150" s="235" t="s">
        <v>376</v>
      </c>
      <c r="K150" s="231"/>
    </row>
    <row r="151" spans="2:11" ht="15" customHeight="1">
      <c r="B151" s="210"/>
      <c r="C151" s="235" t="s">
        <v>275</v>
      </c>
      <c r="D151" s="190"/>
      <c r="E151" s="190"/>
      <c r="F151" s="236" t="s">
        <v>326</v>
      </c>
      <c r="G151" s="190"/>
      <c r="H151" s="235" t="s">
        <v>386</v>
      </c>
      <c r="I151" s="235" t="s">
        <v>328</v>
      </c>
      <c r="J151" s="235" t="s">
        <v>376</v>
      </c>
      <c r="K151" s="231"/>
    </row>
    <row r="152" spans="2:11" ht="15" customHeight="1">
      <c r="B152" s="210"/>
      <c r="C152" s="235" t="s">
        <v>331</v>
      </c>
      <c r="D152" s="190"/>
      <c r="E152" s="190"/>
      <c r="F152" s="236" t="s">
        <v>332</v>
      </c>
      <c r="G152" s="190"/>
      <c r="H152" s="235" t="s">
        <v>365</v>
      </c>
      <c r="I152" s="235" t="s">
        <v>328</v>
      </c>
      <c r="J152" s="235">
        <v>50</v>
      </c>
      <c r="K152" s="231"/>
    </row>
    <row r="153" spans="2:11" ht="15" customHeight="1">
      <c r="B153" s="210"/>
      <c r="C153" s="235" t="s">
        <v>334</v>
      </c>
      <c r="D153" s="190"/>
      <c r="E153" s="190"/>
      <c r="F153" s="236" t="s">
        <v>326</v>
      </c>
      <c r="G153" s="190"/>
      <c r="H153" s="235" t="s">
        <v>365</v>
      </c>
      <c r="I153" s="235" t="s">
        <v>336</v>
      </c>
      <c r="J153" s="235"/>
      <c r="K153" s="231"/>
    </row>
    <row r="154" spans="2:11" ht="15" customHeight="1">
      <c r="B154" s="210"/>
      <c r="C154" s="235" t="s">
        <v>345</v>
      </c>
      <c r="D154" s="190"/>
      <c r="E154" s="190"/>
      <c r="F154" s="236" t="s">
        <v>332</v>
      </c>
      <c r="G154" s="190"/>
      <c r="H154" s="235" t="s">
        <v>365</v>
      </c>
      <c r="I154" s="235" t="s">
        <v>328</v>
      </c>
      <c r="J154" s="235">
        <v>50</v>
      </c>
      <c r="K154" s="231"/>
    </row>
    <row r="155" spans="2:11" ht="15" customHeight="1">
      <c r="B155" s="210"/>
      <c r="C155" s="235" t="s">
        <v>353</v>
      </c>
      <c r="D155" s="190"/>
      <c r="E155" s="190"/>
      <c r="F155" s="236" t="s">
        <v>332</v>
      </c>
      <c r="G155" s="190"/>
      <c r="H155" s="235" t="s">
        <v>365</v>
      </c>
      <c r="I155" s="235" t="s">
        <v>328</v>
      </c>
      <c r="J155" s="235">
        <v>50</v>
      </c>
      <c r="K155" s="231"/>
    </row>
    <row r="156" spans="2:11" ht="15" customHeight="1">
      <c r="B156" s="210"/>
      <c r="C156" s="235" t="s">
        <v>351</v>
      </c>
      <c r="D156" s="190"/>
      <c r="E156" s="190"/>
      <c r="F156" s="236" t="s">
        <v>332</v>
      </c>
      <c r="G156" s="190"/>
      <c r="H156" s="235" t="s">
        <v>365</v>
      </c>
      <c r="I156" s="235" t="s">
        <v>328</v>
      </c>
      <c r="J156" s="235">
        <v>50</v>
      </c>
      <c r="K156" s="231"/>
    </row>
    <row r="157" spans="2:11" ht="15" customHeight="1">
      <c r="B157" s="210"/>
      <c r="C157" s="235" t="s">
        <v>80</v>
      </c>
      <c r="D157" s="190"/>
      <c r="E157" s="190"/>
      <c r="F157" s="236" t="s">
        <v>326</v>
      </c>
      <c r="G157" s="190"/>
      <c r="H157" s="235" t="s">
        <v>387</v>
      </c>
      <c r="I157" s="235" t="s">
        <v>328</v>
      </c>
      <c r="J157" s="235" t="s">
        <v>388</v>
      </c>
      <c r="K157" s="231"/>
    </row>
    <row r="158" spans="2:11" ht="15" customHeight="1">
      <c r="B158" s="210"/>
      <c r="C158" s="235" t="s">
        <v>389</v>
      </c>
      <c r="D158" s="190"/>
      <c r="E158" s="190"/>
      <c r="F158" s="236" t="s">
        <v>326</v>
      </c>
      <c r="G158" s="190"/>
      <c r="H158" s="235" t="s">
        <v>390</v>
      </c>
      <c r="I158" s="235" t="s">
        <v>360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>
      <c r="B163" s="180"/>
      <c r="C163" s="265" t="s">
        <v>391</v>
      </c>
      <c r="D163" s="265"/>
      <c r="E163" s="265"/>
      <c r="F163" s="265"/>
      <c r="G163" s="265"/>
      <c r="H163" s="265"/>
      <c r="I163" s="265"/>
      <c r="J163" s="265"/>
      <c r="K163" s="181"/>
    </row>
    <row r="164" spans="2:11" ht="17.25" customHeight="1">
      <c r="B164" s="180"/>
      <c r="C164" s="202" t="s">
        <v>320</v>
      </c>
      <c r="D164" s="202"/>
      <c r="E164" s="202"/>
      <c r="F164" s="202" t="s">
        <v>321</v>
      </c>
      <c r="G164" s="239"/>
      <c r="H164" s="240" t="s">
        <v>98</v>
      </c>
      <c r="I164" s="240" t="s">
        <v>56</v>
      </c>
      <c r="J164" s="202" t="s">
        <v>322</v>
      </c>
      <c r="K164" s="181"/>
    </row>
    <row r="165" spans="2:11" ht="17.25" customHeight="1">
      <c r="B165" s="183"/>
      <c r="C165" s="204" t="s">
        <v>323</v>
      </c>
      <c r="D165" s="204"/>
      <c r="E165" s="204"/>
      <c r="F165" s="205" t="s">
        <v>324</v>
      </c>
      <c r="G165" s="241"/>
      <c r="H165" s="242"/>
      <c r="I165" s="242"/>
      <c r="J165" s="204" t="s">
        <v>325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329</v>
      </c>
      <c r="D167" s="190"/>
      <c r="E167" s="190"/>
      <c r="F167" s="209" t="s">
        <v>326</v>
      </c>
      <c r="G167" s="190"/>
      <c r="H167" s="190" t="s">
        <v>365</v>
      </c>
      <c r="I167" s="190" t="s">
        <v>328</v>
      </c>
      <c r="J167" s="190">
        <v>120</v>
      </c>
      <c r="K167" s="231"/>
    </row>
    <row r="168" spans="2:11" ht="15" customHeight="1">
      <c r="B168" s="210"/>
      <c r="C168" s="190" t="s">
        <v>374</v>
      </c>
      <c r="D168" s="190"/>
      <c r="E168" s="190"/>
      <c r="F168" s="209" t="s">
        <v>326</v>
      </c>
      <c r="G168" s="190"/>
      <c r="H168" s="190" t="s">
        <v>375</v>
      </c>
      <c r="I168" s="190" t="s">
        <v>328</v>
      </c>
      <c r="J168" s="190" t="s">
        <v>376</v>
      </c>
      <c r="K168" s="231"/>
    </row>
    <row r="169" spans="2:11" ht="15" customHeight="1">
      <c r="B169" s="210"/>
      <c r="C169" s="190" t="s">
        <v>275</v>
      </c>
      <c r="D169" s="190"/>
      <c r="E169" s="190"/>
      <c r="F169" s="209" t="s">
        <v>326</v>
      </c>
      <c r="G169" s="190"/>
      <c r="H169" s="190" t="s">
        <v>392</v>
      </c>
      <c r="I169" s="190" t="s">
        <v>328</v>
      </c>
      <c r="J169" s="190" t="s">
        <v>376</v>
      </c>
      <c r="K169" s="231"/>
    </row>
    <row r="170" spans="2:11" ht="15" customHeight="1">
      <c r="B170" s="210"/>
      <c r="C170" s="190" t="s">
        <v>331</v>
      </c>
      <c r="D170" s="190"/>
      <c r="E170" s="190"/>
      <c r="F170" s="209" t="s">
        <v>332</v>
      </c>
      <c r="G170" s="190"/>
      <c r="H170" s="190" t="s">
        <v>392</v>
      </c>
      <c r="I170" s="190" t="s">
        <v>328</v>
      </c>
      <c r="J170" s="190">
        <v>50</v>
      </c>
      <c r="K170" s="231"/>
    </row>
    <row r="171" spans="2:11" ht="15" customHeight="1">
      <c r="B171" s="210"/>
      <c r="C171" s="190" t="s">
        <v>334</v>
      </c>
      <c r="D171" s="190"/>
      <c r="E171" s="190"/>
      <c r="F171" s="209" t="s">
        <v>326</v>
      </c>
      <c r="G171" s="190"/>
      <c r="H171" s="190" t="s">
        <v>392</v>
      </c>
      <c r="I171" s="190" t="s">
        <v>336</v>
      </c>
      <c r="J171" s="190"/>
      <c r="K171" s="231"/>
    </row>
    <row r="172" spans="2:11" ht="15" customHeight="1">
      <c r="B172" s="210"/>
      <c r="C172" s="190" t="s">
        <v>345</v>
      </c>
      <c r="D172" s="190"/>
      <c r="E172" s="190"/>
      <c r="F172" s="209" t="s">
        <v>332</v>
      </c>
      <c r="G172" s="190"/>
      <c r="H172" s="190" t="s">
        <v>392</v>
      </c>
      <c r="I172" s="190" t="s">
        <v>328</v>
      </c>
      <c r="J172" s="190">
        <v>50</v>
      </c>
      <c r="K172" s="231"/>
    </row>
    <row r="173" spans="2:11" ht="15" customHeight="1">
      <c r="B173" s="210"/>
      <c r="C173" s="190" t="s">
        <v>353</v>
      </c>
      <c r="D173" s="190"/>
      <c r="E173" s="190"/>
      <c r="F173" s="209" t="s">
        <v>332</v>
      </c>
      <c r="G173" s="190"/>
      <c r="H173" s="190" t="s">
        <v>392</v>
      </c>
      <c r="I173" s="190" t="s">
        <v>328</v>
      </c>
      <c r="J173" s="190">
        <v>50</v>
      </c>
      <c r="K173" s="231"/>
    </row>
    <row r="174" spans="2:11" ht="15" customHeight="1">
      <c r="B174" s="210"/>
      <c r="C174" s="190" t="s">
        <v>351</v>
      </c>
      <c r="D174" s="190"/>
      <c r="E174" s="190"/>
      <c r="F174" s="209" t="s">
        <v>332</v>
      </c>
      <c r="G174" s="190"/>
      <c r="H174" s="190" t="s">
        <v>392</v>
      </c>
      <c r="I174" s="190" t="s">
        <v>328</v>
      </c>
      <c r="J174" s="190">
        <v>50</v>
      </c>
      <c r="K174" s="231"/>
    </row>
    <row r="175" spans="2:11" ht="15" customHeight="1">
      <c r="B175" s="210"/>
      <c r="C175" s="190" t="s">
        <v>97</v>
      </c>
      <c r="D175" s="190"/>
      <c r="E175" s="190"/>
      <c r="F175" s="209" t="s">
        <v>326</v>
      </c>
      <c r="G175" s="190"/>
      <c r="H175" s="190" t="s">
        <v>393</v>
      </c>
      <c r="I175" s="190" t="s">
        <v>394</v>
      </c>
      <c r="J175" s="190"/>
      <c r="K175" s="231"/>
    </row>
    <row r="176" spans="2:11" ht="15" customHeight="1">
      <c r="B176" s="210"/>
      <c r="C176" s="190" t="s">
        <v>56</v>
      </c>
      <c r="D176" s="190"/>
      <c r="E176" s="190"/>
      <c r="F176" s="209" t="s">
        <v>326</v>
      </c>
      <c r="G176" s="190"/>
      <c r="H176" s="190" t="s">
        <v>395</v>
      </c>
      <c r="I176" s="190" t="s">
        <v>396</v>
      </c>
      <c r="J176" s="190">
        <v>1</v>
      </c>
      <c r="K176" s="231"/>
    </row>
    <row r="177" spans="2:11" ht="15" customHeight="1">
      <c r="B177" s="210"/>
      <c r="C177" s="190" t="s">
        <v>52</v>
      </c>
      <c r="D177" s="190"/>
      <c r="E177" s="190"/>
      <c r="F177" s="209" t="s">
        <v>326</v>
      </c>
      <c r="G177" s="190"/>
      <c r="H177" s="190" t="s">
        <v>397</v>
      </c>
      <c r="I177" s="190" t="s">
        <v>328</v>
      </c>
      <c r="J177" s="190">
        <v>20</v>
      </c>
      <c r="K177" s="231"/>
    </row>
    <row r="178" spans="2:11" ht="15" customHeight="1">
      <c r="B178" s="210"/>
      <c r="C178" s="190" t="s">
        <v>98</v>
      </c>
      <c r="D178" s="190"/>
      <c r="E178" s="190"/>
      <c r="F178" s="209" t="s">
        <v>326</v>
      </c>
      <c r="G178" s="190"/>
      <c r="H178" s="190" t="s">
        <v>398</v>
      </c>
      <c r="I178" s="190" t="s">
        <v>328</v>
      </c>
      <c r="J178" s="190">
        <v>255</v>
      </c>
      <c r="K178" s="231"/>
    </row>
    <row r="179" spans="2:11" ht="15" customHeight="1">
      <c r="B179" s="210"/>
      <c r="C179" s="190" t="s">
        <v>99</v>
      </c>
      <c r="D179" s="190"/>
      <c r="E179" s="190"/>
      <c r="F179" s="209" t="s">
        <v>326</v>
      </c>
      <c r="G179" s="190"/>
      <c r="H179" s="190" t="s">
        <v>291</v>
      </c>
      <c r="I179" s="190" t="s">
        <v>328</v>
      </c>
      <c r="J179" s="190">
        <v>10</v>
      </c>
      <c r="K179" s="231"/>
    </row>
    <row r="180" spans="2:11" ht="15" customHeight="1">
      <c r="B180" s="210"/>
      <c r="C180" s="190" t="s">
        <v>100</v>
      </c>
      <c r="D180" s="190"/>
      <c r="E180" s="190"/>
      <c r="F180" s="209" t="s">
        <v>326</v>
      </c>
      <c r="G180" s="190"/>
      <c r="H180" s="190" t="s">
        <v>399</v>
      </c>
      <c r="I180" s="190" t="s">
        <v>360</v>
      </c>
      <c r="J180" s="190"/>
      <c r="K180" s="231"/>
    </row>
    <row r="181" spans="2:11" ht="15" customHeight="1">
      <c r="B181" s="210"/>
      <c r="C181" s="190" t="s">
        <v>400</v>
      </c>
      <c r="D181" s="190"/>
      <c r="E181" s="190"/>
      <c r="F181" s="209" t="s">
        <v>326</v>
      </c>
      <c r="G181" s="190"/>
      <c r="H181" s="190" t="s">
        <v>401</v>
      </c>
      <c r="I181" s="190" t="s">
        <v>360</v>
      </c>
      <c r="J181" s="190"/>
      <c r="K181" s="231"/>
    </row>
    <row r="182" spans="2:11" ht="15" customHeight="1">
      <c r="B182" s="210"/>
      <c r="C182" s="190" t="s">
        <v>389</v>
      </c>
      <c r="D182" s="190"/>
      <c r="E182" s="190"/>
      <c r="F182" s="209" t="s">
        <v>326</v>
      </c>
      <c r="G182" s="190"/>
      <c r="H182" s="190" t="s">
        <v>402</v>
      </c>
      <c r="I182" s="190" t="s">
        <v>360</v>
      </c>
      <c r="J182" s="190"/>
      <c r="K182" s="231"/>
    </row>
    <row r="183" spans="2:11" ht="15" customHeight="1">
      <c r="B183" s="210"/>
      <c r="C183" s="190" t="s">
        <v>103</v>
      </c>
      <c r="D183" s="190"/>
      <c r="E183" s="190"/>
      <c r="F183" s="209" t="s">
        <v>332</v>
      </c>
      <c r="G183" s="190"/>
      <c r="H183" s="190" t="s">
        <v>403</v>
      </c>
      <c r="I183" s="190" t="s">
        <v>328</v>
      </c>
      <c r="J183" s="190">
        <v>50</v>
      </c>
      <c r="K183" s="231"/>
    </row>
    <row r="184" spans="2:11" ht="15" customHeight="1">
      <c r="B184" s="237"/>
      <c r="C184" s="219"/>
      <c r="D184" s="219"/>
      <c r="E184" s="219"/>
      <c r="F184" s="219"/>
      <c r="G184" s="219"/>
      <c r="H184" s="219"/>
      <c r="I184" s="219"/>
      <c r="J184" s="219"/>
      <c r="K184" s="238"/>
    </row>
    <row r="185" spans="2:11" ht="18.75" customHeight="1">
      <c r="B185" s="186"/>
      <c r="C185" s="190"/>
      <c r="D185" s="190"/>
      <c r="E185" s="190"/>
      <c r="F185" s="209"/>
      <c r="G185" s="190"/>
      <c r="H185" s="190"/>
      <c r="I185" s="190"/>
      <c r="J185" s="190"/>
      <c r="K185" s="186"/>
    </row>
    <row r="186" spans="2:11" ht="18.75" customHeight="1"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</row>
    <row r="187" spans="2:11" ht="13.5">
      <c r="B187" s="177"/>
      <c r="C187" s="178"/>
      <c r="D187" s="178"/>
      <c r="E187" s="178"/>
      <c r="F187" s="178"/>
      <c r="G187" s="178"/>
      <c r="H187" s="178"/>
      <c r="I187" s="178"/>
      <c r="J187" s="178"/>
      <c r="K187" s="179"/>
    </row>
    <row r="188" spans="2:11" ht="21">
      <c r="B188" s="180"/>
      <c r="C188" s="265" t="s">
        <v>404</v>
      </c>
      <c r="D188" s="265"/>
      <c r="E188" s="265"/>
      <c r="F188" s="265"/>
      <c r="G188" s="265"/>
      <c r="H188" s="265"/>
      <c r="I188" s="265"/>
      <c r="J188" s="265"/>
      <c r="K188" s="181"/>
    </row>
    <row r="189" spans="2:11" ht="25.5" customHeight="1">
      <c r="B189" s="180"/>
      <c r="C189" s="243" t="s">
        <v>405</v>
      </c>
      <c r="D189" s="243"/>
      <c r="E189" s="243"/>
      <c r="F189" s="243" t="s">
        <v>406</v>
      </c>
      <c r="G189" s="244"/>
      <c r="H189" s="266" t="s">
        <v>407</v>
      </c>
      <c r="I189" s="266"/>
      <c r="J189" s="266"/>
      <c r="K189" s="181"/>
    </row>
    <row r="190" spans="2:11" ht="5.25" customHeight="1">
      <c r="B190" s="210"/>
      <c r="C190" s="207"/>
      <c r="D190" s="207"/>
      <c r="E190" s="207"/>
      <c r="F190" s="207"/>
      <c r="G190" s="190"/>
      <c r="H190" s="207"/>
      <c r="I190" s="207"/>
      <c r="J190" s="207"/>
      <c r="K190" s="231"/>
    </row>
    <row r="191" spans="2:11" ht="15" customHeight="1">
      <c r="B191" s="210"/>
      <c r="C191" s="190" t="s">
        <v>408</v>
      </c>
      <c r="D191" s="190"/>
      <c r="E191" s="190"/>
      <c r="F191" s="209" t="s">
        <v>42</v>
      </c>
      <c r="G191" s="190"/>
      <c r="H191" s="264" t="s">
        <v>409</v>
      </c>
      <c r="I191" s="264"/>
      <c r="J191" s="264"/>
      <c r="K191" s="231"/>
    </row>
    <row r="192" spans="2:11" ht="15" customHeight="1">
      <c r="B192" s="210"/>
      <c r="C192" s="216"/>
      <c r="D192" s="190"/>
      <c r="E192" s="190"/>
      <c r="F192" s="209" t="s">
        <v>43</v>
      </c>
      <c r="G192" s="190"/>
      <c r="H192" s="264" t="s">
        <v>410</v>
      </c>
      <c r="I192" s="264"/>
      <c r="J192" s="264"/>
      <c r="K192" s="231"/>
    </row>
    <row r="193" spans="2:11" ht="15" customHeight="1">
      <c r="B193" s="210"/>
      <c r="C193" s="216"/>
      <c r="D193" s="190"/>
      <c r="E193" s="190"/>
      <c r="F193" s="209" t="s">
        <v>46</v>
      </c>
      <c r="G193" s="190"/>
      <c r="H193" s="264" t="s">
        <v>411</v>
      </c>
      <c r="I193" s="264"/>
      <c r="J193" s="264"/>
      <c r="K193" s="231"/>
    </row>
    <row r="194" spans="2:11" ht="15" customHeight="1">
      <c r="B194" s="210"/>
      <c r="C194" s="190"/>
      <c r="D194" s="190"/>
      <c r="E194" s="190"/>
      <c r="F194" s="209" t="s">
        <v>44</v>
      </c>
      <c r="G194" s="190"/>
      <c r="H194" s="264" t="s">
        <v>412</v>
      </c>
      <c r="I194" s="264"/>
      <c r="J194" s="264"/>
      <c r="K194" s="231"/>
    </row>
    <row r="195" spans="2:11" ht="15" customHeight="1">
      <c r="B195" s="210"/>
      <c r="C195" s="190"/>
      <c r="D195" s="190"/>
      <c r="E195" s="190"/>
      <c r="F195" s="209" t="s">
        <v>45</v>
      </c>
      <c r="G195" s="190"/>
      <c r="H195" s="264" t="s">
        <v>413</v>
      </c>
      <c r="I195" s="264"/>
      <c r="J195" s="264"/>
      <c r="K195" s="231"/>
    </row>
    <row r="196" spans="2:11" ht="15" customHeight="1">
      <c r="B196" s="210"/>
      <c r="C196" s="190"/>
      <c r="D196" s="190"/>
      <c r="E196" s="190"/>
      <c r="F196" s="209"/>
      <c r="G196" s="190"/>
      <c r="H196" s="190"/>
      <c r="I196" s="190"/>
      <c r="J196" s="190"/>
      <c r="K196" s="231"/>
    </row>
    <row r="197" spans="2:11" ht="15" customHeight="1">
      <c r="B197" s="210"/>
      <c r="C197" s="190" t="s">
        <v>372</v>
      </c>
      <c r="D197" s="190"/>
      <c r="E197" s="190"/>
      <c r="F197" s="209" t="s">
        <v>74</v>
      </c>
      <c r="G197" s="190"/>
      <c r="H197" s="264" t="s">
        <v>414</v>
      </c>
      <c r="I197" s="264"/>
      <c r="J197" s="264"/>
      <c r="K197" s="231"/>
    </row>
    <row r="198" spans="2:11" ht="15" customHeight="1">
      <c r="B198" s="210"/>
      <c r="C198" s="216"/>
      <c r="D198" s="190"/>
      <c r="E198" s="190"/>
      <c r="F198" s="209" t="s">
        <v>269</v>
      </c>
      <c r="G198" s="190"/>
      <c r="H198" s="264" t="s">
        <v>270</v>
      </c>
      <c r="I198" s="264"/>
      <c r="J198" s="264"/>
      <c r="K198" s="231"/>
    </row>
    <row r="199" spans="2:11" ht="15" customHeight="1">
      <c r="B199" s="210"/>
      <c r="C199" s="190"/>
      <c r="D199" s="190"/>
      <c r="E199" s="190"/>
      <c r="F199" s="209" t="s">
        <v>267</v>
      </c>
      <c r="G199" s="190"/>
      <c r="H199" s="264" t="s">
        <v>415</v>
      </c>
      <c r="I199" s="264"/>
      <c r="J199" s="264"/>
      <c r="K199" s="231"/>
    </row>
    <row r="200" spans="2:11" ht="15" customHeight="1">
      <c r="B200" s="245"/>
      <c r="C200" s="216"/>
      <c r="D200" s="216"/>
      <c r="E200" s="216"/>
      <c r="F200" s="209" t="s">
        <v>271</v>
      </c>
      <c r="G200" s="195"/>
      <c r="H200" s="263" t="s">
        <v>272</v>
      </c>
      <c r="I200" s="263"/>
      <c r="J200" s="263"/>
      <c r="K200" s="246"/>
    </row>
    <row r="201" spans="2:11" ht="15" customHeight="1">
      <c r="B201" s="245"/>
      <c r="C201" s="216"/>
      <c r="D201" s="216"/>
      <c r="E201" s="216"/>
      <c r="F201" s="209" t="s">
        <v>273</v>
      </c>
      <c r="G201" s="195"/>
      <c r="H201" s="263" t="s">
        <v>416</v>
      </c>
      <c r="I201" s="263"/>
      <c r="J201" s="263"/>
      <c r="K201" s="246"/>
    </row>
    <row r="202" spans="2:11" ht="15" customHeight="1">
      <c r="B202" s="245"/>
      <c r="C202" s="216"/>
      <c r="D202" s="216"/>
      <c r="E202" s="216"/>
      <c r="F202" s="247"/>
      <c r="G202" s="195"/>
      <c r="H202" s="248"/>
      <c r="I202" s="248"/>
      <c r="J202" s="248"/>
      <c r="K202" s="246"/>
    </row>
    <row r="203" spans="2:11" ht="15" customHeight="1">
      <c r="B203" s="245"/>
      <c r="C203" s="190" t="s">
        <v>396</v>
      </c>
      <c r="D203" s="216"/>
      <c r="E203" s="216"/>
      <c r="F203" s="209">
        <v>1</v>
      </c>
      <c r="G203" s="195"/>
      <c r="H203" s="263" t="s">
        <v>417</v>
      </c>
      <c r="I203" s="263"/>
      <c r="J203" s="263"/>
      <c r="K203" s="246"/>
    </row>
    <row r="204" spans="2:11" ht="15" customHeight="1">
      <c r="B204" s="245"/>
      <c r="C204" s="216"/>
      <c r="D204" s="216"/>
      <c r="E204" s="216"/>
      <c r="F204" s="209">
        <v>2</v>
      </c>
      <c r="G204" s="195"/>
      <c r="H204" s="263" t="s">
        <v>418</v>
      </c>
      <c r="I204" s="263"/>
      <c r="J204" s="263"/>
      <c r="K204" s="246"/>
    </row>
    <row r="205" spans="2:11" ht="15" customHeight="1">
      <c r="B205" s="245"/>
      <c r="C205" s="216"/>
      <c r="D205" s="216"/>
      <c r="E205" s="216"/>
      <c r="F205" s="209">
        <v>3</v>
      </c>
      <c r="G205" s="195"/>
      <c r="H205" s="263" t="s">
        <v>419</v>
      </c>
      <c r="I205" s="263"/>
      <c r="J205" s="263"/>
      <c r="K205" s="246"/>
    </row>
    <row r="206" spans="2:11" ht="15" customHeight="1">
      <c r="B206" s="245"/>
      <c r="C206" s="216"/>
      <c r="D206" s="216"/>
      <c r="E206" s="216"/>
      <c r="F206" s="209">
        <v>4</v>
      </c>
      <c r="G206" s="195"/>
      <c r="H206" s="263" t="s">
        <v>420</v>
      </c>
      <c r="I206" s="263"/>
      <c r="J206" s="263"/>
      <c r="K206" s="246"/>
    </row>
    <row r="207" spans="2:11" ht="12.75" customHeight="1">
      <c r="B207" s="249"/>
      <c r="C207" s="250"/>
      <c r="D207" s="250"/>
      <c r="E207" s="250"/>
      <c r="F207" s="250"/>
      <c r="G207" s="250"/>
      <c r="H207" s="250"/>
      <c r="I207" s="250"/>
      <c r="J207" s="250"/>
      <c r="K207" s="25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6:J206"/>
    <mergeCell ref="H194:J194"/>
    <mergeCell ref="H195:J195"/>
    <mergeCell ref="H197:J197"/>
    <mergeCell ref="H198:J198"/>
    <mergeCell ref="H199:J199"/>
    <mergeCell ref="H201:J201"/>
    <mergeCell ref="H203:J203"/>
    <mergeCell ref="H204:J204"/>
    <mergeCell ref="H205:J20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Petrboková</cp:lastModifiedBy>
  <cp:lastPrinted>2014-03-24T08:26:33Z</cp:lastPrinted>
  <dcterms:created xsi:type="dcterms:W3CDTF">2014-02-12T06:11:40Z</dcterms:created>
  <dcterms:modified xsi:type="dcterms:W3CDTF">2014-03-24T08:26:55Z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